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Осенний детектив 121014" sheetId="1" r:id="rId1"/>
    <sheet name="ОД 091016" sheetId="2" r:id="rId2"/>
    <sheet name="ОД 03 09 17" sheetId="3" r:id="rId3"/>
    <sheet name="ОД 020918" sheetId="4" r:id="rId4"/>
    <sheet name="ОД 010919" sheetId="5" r:id="rId5"/>
  </sheets>
  <definedNames/>
  <calcPr fullCalcOnLoad="1"/>
</workbook>
</file>

<file path=xl/sharedStrings.xml><?xml version="1.0" encoding="utf-8"?>
<sst xmlns="http://schemas.openxmlformats.org/spreadsheetml/2006/main" count="612" uniqueCount="195">
  <si>
    <t>Бренинг Евгений</t>
  </si>
  <si>
    <t>Алексеенко Андрей</t>
  </si>
  <si>
    <t>Трофименко Игорь</t>
  </si>
  <si>
    <t>Ловков Константин</t>
  </si>
  <si>
    <t>Пфенинг Владимир</t>
  </si>
  <si>
    <t>№ п/п</t>
  </si>
  <si>
    <t>Лаптев Александр</t>
  </si>
  <si>
    <t>Кривцов Денис</t>
  </si>
  <si>
    <t>Ступников Дмитрий</t>
  </si>
  <si>
    <t>ФИО</t>
  </si>
  <si>
    <t>Место</t>
  </si>
  <si>
    <t xml:space="preserve">Есаулков Александр </t>
  </si>
  <si>
    <t>номер</t>
  </si>
  <si>
    <t>Никитин Дмитрий</t>
  </si>
  <si>
    <t>Никитин Егор</t>
  </si>
  <si>
    <t>Тоотс Максим</t>
  </si>
  <si>
    <t>Тоотс Александр</t>
  </si>
  <si>
    <t>Отставание от лидера</t>
  </si>
  <si>
    <t>Тоотс Алексей</t>
  </si>
  <si>
    <t>Ивкин Илья</t>
  </si>
  <si>
    <t>Михайлов Александр</t>
  </si>
  <si>
    <t>Рогульнин Владимир</t>
  </si>
  <si>
    <t>Быков Руслан</t>
  </si>
  <si>
    <t>Сазонов Антон</t>
  </si>
  <si>
    <t>Ильиных Андрей</t>
  </si>
  <si>
    <t>АБСОЛЮТНЫЙ ЗАЧЕТ</t>
  </si>
  <si>
    <t>1 круг</t>
  </si>
  <si>
    <t>Велосипедная книга осени - Осенний детектив</t>
  </si>
  <si>
    <t>п/п</t>
  </si>
  <si>
    <t>2 круг</t>
  </si>
  <si>
    <t>3 круг</t>
  </si>
  <si>
    <t>4 круг</t>
  </si>
  <si>
    <t>5 круг</t>
  </si>
  <si>
    <t>6 круг</t>
  </si>
  <si>
    <t>7 круг</t>
  </si>
  <si>
    <t>ИТОГО</t>
  </si>
  <si>
    <t xml:space="preserve">Тараканов Николай </t>
  </si>
  <si>
    <t>Роман Бастриков</t>
  </si>
  <si>
    <t xml:space="preserve">Стахеева Наталия </t>
  </si>
  <si>
    <t xml:space="preserve">Есаулков Тимофей  </t>
  </si>
  <si>
    <t xml:space="preserve">Пронин Игорь </t>
  </si>
  <si>
    <t>Прохождение кругов</t>
  </si>
  <si>
    <t>среднее время круга</t>
  </si>
  <si>
    <t>Потеря мощности (круг 7 - круг 1)</t>
  </si>
  <si>
    <t>(+) 1 круг</t>
  </si>
  <si>
    <t>Город Краснотурьинск</t>
  </si>
  <si>
    <t>12 октября 2014 года</t>
  </si>
  <si>
    <t>КРОСС 28,8 км (4 круга х 7,2 км)</t>
  </si>
  <si>
    <t>ВЕЛО 49+ км (7 кругов х 7,2 км)</t>
  </si>
  <si>
    <r>
      <t>Приращение</t>
    </r>
    <r>
      <rPr>
        <sz val="11"/>
        <rFont val="Times New Roman"/>
        <family val="1"/>
      </rPr>
      <t>/Потеря мощности (круг 4 vs круг 1)</t>
    </r>
  </si>
  <si>
    <t>Кросс 14,4 км (2 х 7,2 км)</t>
  </si>
  <si>
    <t>Потеря мощности (круг 2 - круг 1)</t>
  </si>
  <si>
    <t>Среднее время круга</t>
  </si>
  <si>
    <t>Т- минус 3 минус 0</t>
  </si>
  <si>
    <t>7*7=49км</t>
  </si>
  <si>
    <t>место</t>
  </si>
  <si>
    <t xml:space="preserve">Фамилия Имя </t>
  </si>
  <si>
    <t>Краснотурьинск</t>
  </si>
  <si>
    <t>Жулдыбин Андрей</t>
  </si>
  <si>
    <t>Карпинск</t>
  </si>
  <si>
    <t>3:00.00,00</t>
  </si>
  <si>
    <t>3:09.47,58</t>
  </si>
  <si>
    <t>Кудрявцев Дмитрий</t>
  </si>
  <si>
    <t>Серов</t>
  </si>
  <si>
    <t>3:14.22,92</t>
  </si>
  <si>
    <t>3:22.15.29</t>
  </si>
  <si>
    <t>Корсаков Евгений</t>
  </si>
  <si>
    <t>Кропотин Сергей</t>
  </si>
  <si>
    <t>Н.Ляля</t>
  </si>
  <si>
    <t>Ябуров Андрей</t>
  </si>
  <si>
    <t>Шишкин Константин</t>
  </si>
  <si>
    <t>Миннеханов Сергей</t>
  </si>
  <si>
    <t>Девушки</t>
  </si>
  <si>
    <t>Стахеева Наталья</t>
  </si>
  <si>
    <t>Конюхова Елена</t>
  </si>
  <si>
    <t>Пикулева Светлана</t>
  </si>
  <si>
    <t>Кроссовый бег 7*4=28</t>
  </si>
  <si>
    <t>Чураков Николай</t>
  </si>
  <si>
    <t>2.18,31</t>
  </si>
  <si>
    <t>Минибаев Сергей</t>
  </si>
  <si>
    <t>2.19,52</t>
  </si>
  <si>
    <t>Пронин Игорь</t>
  </si>
  <si>
    <t>2.20,03</t>
  </si>
  <si>
    <t>Пырин Павел</t>
  </si>
  <si>
    <t>2,38,24</t>
  </si>
  <si>
    <t>Трофименко Антон</t>
  </si>
  <si>
    <t>2.45,34</t>
  </si>
  <si>
    <t>Есаулков Александр</t>
  </si>
  <si>
    <t>Волчанск</t>
  </si>
  <si>
    <t>Усов Владимир</t>
  </si>
  <si>
    <t>Рогулькин Владимир</t>
  </si>
  <si>
    <t>Бережная Мария</t>
  </si>
  <si>
    <t>Есаулкова Татьяна</t>
  </si>
  <si>
    <t>1.22,22</t>
  </si>
  <si>
    <t>2.13,05</t>
  </si>
  <si>
    <t>Певников Александр</t>
  </si>
  <si>
    <t xml:space="preserve">3 круг </t>
  </si>
  <si>
    <t xml:space="preserve">4 круг </t>
  </si>
  <si>
    <t xml:space="preserve">5 круг </t>
  </si>
  <si>
    <t xml:space="preserve">7 круг </t>
  </si>
  <si>
    <t>Боровиков Алексей</t>
  </si>
  <si>
    <t>Осенний детектив, 09.10.2016г. Краснотурьинск</t>
  </si>
  <si>
    <t>Осенний детектив, 09.10.2016г.  Краснотурьинск</t>
  </si>
  <si>
    <t>ВЕЛОСИПЕД 7 х 7 = 49 км</t>
  </si>
  <si>
    <t>отставание от лидера</t>
  </si>
  <si>
    <t>№ уч.</t>
  </si>
  <si>
    <t>Время итого</t>
  </si>
  <si>
    <t>2:41:58:42</t>
  </si>
  <si>
    <t>(-) 1 круг</t>
  </si>
  <si>
    <t>(-) 2 круга</t>
  </si>
  <si>
    <t>(-) 4 круга</t>
  </si>
  <si>
    <t>(-) 5 кругов</t>
  </si>
  <si>
    <t>(-) 6 кругов</t>
  </si>
  <si>
    <t>(-) 3 круга</t>
  </si>
  <si>
    <t xml:space="preserve">Город </t>
  </si>
  <si>
    <t>год рожд.</t>
  </si>
  <si>
    <t>ВЕЛОСИПЕД</t>
  </si>
  <si>
    <t>№п\п</t>
  </si>
  <si>
    <t>Н.уч.</t>
  </si>
  <si>
    <t>Г.Р.</t>
  </si>
  <si>
    <t>организация</t>
  </si>
  <si>
    <t>Юноши</t>
  </si>
  <si>
    <t>Гахария Эдуард</t>
  </si>
  <si>
    <t>Поздняков Андрей</t>
  </si>
  <si>
    <t>Ремизов Владислав</t>
  </si>
  <si>
    <t>Гусев Андрей</t>
  </si>
  <si>
    <t>Антипов Роман</t>
  </si>
  <si>
    <t>Бессмельцева Алена</t>
  </si>
  <si>
    <t>Ежурова Ирина</t>
  </si>
  <si>
    <t>Соколова Ольга</t>
  </si>
  <si>
    <t>Миленина Анна</t>
  </si>
  <si>
    <t>Осенний детектив, 03.09.2017г. Краснотурьинск, кросс 4 х 7 = 28 км</t>
  </si>
  <si>
    <t>Голубев Евгений</t>
  </si>
  <si>
    <t>Карпинское ЛПУ</t>
  </si>
  <si>
    <t>Ерышов Михаил</t>
  </si>
  <si>
    <t>Туманов Сергей</t>
  </si>
  <si>
    <t>Алабужин Геннадий</t>
  </si>
  <si>
    <t>Никитин Антон</t>
  </si>
  <si>
    <t>Екатеринбург</t>
  </si>
  <si>
    <t>Карпов Антон</t>
  </si>
  <si>
    <t>Зеленова Диана</t>
  </si>
  <si>
    <t>Главный судья</t>
  </si>
  <si>
    <t>Стрежнев Д.В.</t>
  </si>
  <si>
    <t>Главный секретарь</t>
  </si>
  <si>
    <t>Юзжалина Г.Р.</t>
  </si>
  <si>
    <t xml:space="preserve">Старший на финише </t>
  </si>
  <si>
    <t>Дубовикова И.И.</t>
  </si>
  <si>
    <t>Яньшин Алексей</t>
  </si>
  <si>
    <t>Осенний детектив, 03.09.2017 г. Краснотурьинск</t>
  </si>
  <si>
    <t>7 * 7 = 49 км</t>
  </si>
  <si>
    <t>ошибка движения</t>
  </si>
  <si>
    <t>МУЖЧИНЫ</t>
  </si>
  <si>
    <t>год рожд</t>
  </si>
  <si>
    <t xml:space="preserve">3круг </t>
  </si>
  <si>
    <t xml:space="preserve">4круг </t>
  </si>
  <si>
    <t>Кашкин Андрей</t>
  </si>
  <si>
    <t>40-49</t>
  </si>
  <si>
    <t>ф</t>
  </si>
  <si>
    <t>30-39</t>
  </si>
  <si>
    <t>Коршунов Евгений</t>
  </si>
  <si>
    <t>бн</t>
  </si>
  <si>
    <t>Васильев Михаил</t>
  </si>
  <si>
    <t>Моисеев Анатолий</t>
  </si>
  <si>
    <t>Кудрявцев Денис</t>
  </si>
  <si>
    <t>Кудрявцев Олег</t>
  </si>
  <si>
    <t>ЖЕНЩИНЫ</t>
  </si>
  <si>
    <t xml:space="preserve">Будакова Зинаида  </t>
  </si>
  <si>
    <t>Пегов Дмитрий</t>
  </si>
  <si>
    <t xml:space="preserve">бн </t>
  </si>
  <si>
    <t>Михаилов Дмитрий</t>
  </si>
  <si>
    <t>Баскаков Олег</t>
  </si>
  <si>
    <t>Чусова Любовь</t>
  </si>
  <si>
    <t xml:space="preserve">Фадеева Екатерина  </t>
  </si>
  <si>
    <t>Казанцева Наталья</t>
  </si>
  <si>
    <t>Егор Кочергин</t>
  </si>
  <si>
    <t>прокол</t>
  </si>
  <si>
    <t>пилотный проект Кубка Северных городов Лето-2018</t>
  </si>
  <si>
    <t>Осенний детектив, 02.09.2018г. Краснотурьинск</t>
  </si>
  <si>
    <t>Осенний детектив ,02.09.2018г. Краснотурьинск</t>
  </si>
  <si>
    <t>Калайда Алексей</t>
  </si>
  <si>
    <t>пилотный проект Кубка Северных городов Лето-2019</t>
  </si>
  <si>
    <t xml:space="preserve">Полуян Андрей </t>
  </si>
  <si>
    <t xml:space="preserve">Подковыров Евгений </t>
  </si>
  <si>
    <t xml:space="preserve">Серов </t>
  </si>
  <si>
    <t xml:space="preserve">Краснотурьинск </t>
  </si>
  <si>
    <t xml:space="preserve">Пенигжанин Валерий </t>
  </si>
  <si>
    <t>Пермяков Виктор</t>
  </si>
  <si>
    <t xml:space="preserve">Шупиченко Анна </t>
  </si>
  <si>
    <t>Осенний детектив, 01.09.2019г. Краснотурьинск</t>
  </si>
  <si>
    <t>Ригин Вадим</t>
  </si>
  <si>
    <t>Грачев Сергей</t>
  </si>
  <si>
    <t>Тараканов Николай</t>
  </si>
  <si>
    <t>ЮНОШИ</t>
  </si>
  <si>
    <t>Карпова Анна</t>
  </si>
  <si>
    <t>Карписк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</si>
</sst>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h:mm;@"/>
    <numFmt numFmtId="193" formatCode="mm:ss.0;@"/>
    <numFmt numFmtId="194" formatCode="[$-F400]h:mm:ss\ AM/PM"/>
    <numFmt numFmtId="195" formatCode="[$-FC19]d\ mmmm\ yyyy\ &quot;г.&quot;"/>
    <numFmt numFmtId="196" formatCode="0.000"/>
    <numFmt numFmtId="197" formatCode="0.0000"/>
    <numFmt numFmtId="198" formatCode="0.0"/>
    <numFmt numFmtId="199" formatCode="h:mm:ss.0"/>
    <numFmt numFmtId="200" formatCode="[h]:mm:ss;@"/>
  </numFmts>
  <fonts count="61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8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8"/>
      <color indexed="10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8"/>
      <color rgb="FFFF000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A9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6" fillId="0" borderId="0" xfId="0" applyFont="1" applyAlignment="1">
      <alignment/>
    </xf>
    <xf numFmtId="21" fontId="1" fillId="0" borderId="10" xfId="0" applyNumberFormat="1" applyFont="1" applyBorder="1" applyAlignment="1">
      <alignment horizontal="center" vertical="top" wrapText="1"/>
    </xf>
    <xf numFmtId="0" fontId="1" fillId="32" borderId="10" xfId="0" applyFont="1" applyFill="1" applyBorder="1" applyAlignment="1">
      <alignment vertical="top" wrapText="1"/>
    </xf>
    <xf numFmtId="21" fontId="1" fillId="32" borderId="10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1" fontId="1" fillId="4" borderId="10" xfId="0" applyNumberFormat="1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right" vertical="top" wrapText="1"/>
    </xf>
    <xf numFmtId="0" fontId="6" fillId="3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21" fontId="10" fillId="4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4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21" fontId="1" fillId="3" borderId="10" xfId="0" applyNumberFormat="1" applyFont="1" applyFill="1" applyBorder="1" applyAlignment="1">
      <alignment horizontal="center" vertical="top" wrapText="1"/>
    </xf>
    <xf numFmtId="21" fontId="1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 horizontal="center"/>
    </xf>
    <xf numFmtId="21" fontId="0" fillId="34" borderId="10" xfId="0" applyNumberFormat="1" applyFont="1" applyFill="1" applyBorder="1" applyAlignment="1">
      <alignment horizontal="center"/>
    </xf>
    <xf numFmtId="21" fontId="0" fillId="35" borderId="10" xfId="0" applyNumberFormat="1" applyFill="1" applyBorder="1" applyAlignment="1">
      <alignment horizontal="center"/>
    </xf>
    <xf numFmtId="47" fontId="0" fillId="36" borderId="10" xfId="0" applyNumberFormat="1" applyFill="1" applyBorder="1" applyAlignment="1">
      <alignment horizontal="center"/>
    </xf>
    <xf numFmtId="21" fontId="0" fillId="36" borderId="10" xfId="0" applyNumberFormat="1" applyFill="1" applyBorder="1" applyAlignment="1">
      <alignment horizontal="center"/>
    </xf>
    <xf numFmtId="21" fontId="0" fillId="34" borderId="12" xfId="0" applyNumberFormat="1" applyFill="1" applyBorder="1" applyAlignment="1">
      <alignment horizontal="center"/>
    </xf>
    <xf numFmtId="2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1" fontId="11" fillId="36" borderId="10" xfId="0" applyNumberFormat="1" applyFont="1" applyFill="1" applyBorder="1" applyAlignment="1">
      <alignment horizontal="center"/>
    </xf>
    <xf numFmtId="47" fontId="0" fillId="37" borderId="10" xfId="0" applyNumberFormat="1" applyFill="1" applyBorder="1" applyAlignment="1">
      <alignment horizontal="center"/>
    </xf>
    <xf numFmtId="21" fontId="0" fillId="37" borderId="10" xfId="0" applyNumberForma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37" borderId="10" xfId="0" applyFill="1" applyBorder="1" applyAlignment="1">
      <alignment horizontal="center"/>
    </xf>
    <xf numFmtId="21" fontId="0" fillId="0" borderId="0" xfId="0" applyNumberFormat="1" applyAlignment="1">
      <alignment/>
    </xf>
    <xf numFmtId="0" fontId="56" fillId="0" borderId="10" xfId="0" applyFont="1" applyBorder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7" fontId="0" fillId="36" borderId="1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0" xfId="0" applyFill="1" applyBorder="1" applyAlignment="1">
      <alignment horizontal="left"/>
    </xf>
    <xf numFmtId="0" fontId="0" fillId="9" borderId="10" xfId="0" applyFill="1" applyBorder="1" applyAlignment="1">
      <alignment/>
    </xf>
    <xf numFmtId="21" fontId="0" fillId="9" borderId="10" xfId="0" applyNumberFormat="1" applyFill="1" applyBorder="1" applyAlignment="1">
      <alignment horizontal="center"/>
    </xf>
    <xf numFmtId="47" fontId="0" fillId="9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/>
    </xf>
    <xf numFmtId="0" fontId="58" fillId="0" borderId="0" xfId="0" applyFont="1" applyAlignment="1">
      <alignment horizontal="center"/>
    </xf>
    <xf numFmtId="0" fontId="0" fillId="39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left"/>
    </xf>
    <xf numFmtId="21" fontId="0" fillId="39" borderId="10" xfId="0" applyNumberFormat="1" applyFont="1" applyFill="1" applyBorder="1" applyAlignment="1">
      <alignment horizontal="center"/>
    </xf>
    <xf numFmtId="0" fontId="0" fillId="39" borderId="0" xfId="0" applyFont="1" applyFill="1" applyAlignment="1">
      <alignment horizontal="left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21" fontId="0" fillId="38" borderId="10" xfId="0" applyNumberFormat="1" applyFill="1" applyBorder="1" applyAlignment="1">
      <alignment horizontal="center"/>
    </xf>
    <xf numFmtId="21" fontId="0" fillId="38" borderId="12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0" xfId="0" applyFill="1" applyBorder="1" applyAlignment="1">
      <alignment horizontal="left"/>
    </xf>
    <xf numFmtId="0" fontId="0" fillId="39" borderId="0" xfId="0" applyFill="1" applyBorder="1" applyAlignment="1">
      <alignment/>
    </xf>
    <xf numFmtId="0" fontId="0" fillId="39" borderId="0" xfId="0" applyFont="1" applyFill="1" applyBorder="1" applyAlignment="1">
      <alignment/>
    </xf>
    <xf numFmtId="21" fontId="0" fillId="39" borderId="0" xfId="0" applyNumberFormat="1" applyFill="1" applyBorder="1" applyAlignment="1">
      <alignment horizontal="center"/>
    </xf>
    <xf numFmtId="21" fontId="0" fillId="0" borderId="0" xfId="0" applyNumberFormat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2" xfId="0" applyFont="1" applyFill="1" applyBorder="1" applyAlignment="1">
      <alignment horizontal="right" vertical="center" wrapText="1"/>
    </xf>
    <xf numFmtId="0" fontId="0" fillId="35" borderId="14" xfId="0" applyFill="1" applyBorder="1" applyAlignment="1">
      <alignment horizontal="right" vertical="center" wrapText="1"/>
    </xf>
    <xf numFmtId="0" fontId="0" fillId="35" borderId="15" xfId="0" applyFill="1" applyBorder="1" applyAlignment="1">
      <alignment horizontal="right" vertical="center" wrapText="1"/>
    </xf>
    <xf numFmtId="0" fontId="0" fillId="35" borderId="14" xfId="0" applyFont="1" applyFill="1" applyBorder="1" applyAlignment="1">
      <alignment horizontal="right" vertical="center" wrapText="1"/>
    </xf>
    <xf numFmtId="0" fontId="0" fillId="35" borderId="15" xfId="0" applyFont="1" applyFill="1" applyBorder="1" applyAlignment="1">
      <alignment horizontal="right" vertical="center" wrapText="1"/>
    </xf>
    <xf numFmtId="0" fontId="58" fillId="6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0" fontId="60" fillId="40" borderId="0" xfId="0" applyFont="1" applyFill="1" applyAlignment="1">
      <alignment horizontal="center"/>
    </xf>
    <xf numFmtId="0" fontId="58" fillId="40" borderId="0" xfId="0" applyFont="1" applyFill="1" applyAlignment="1">
      <alignment horizontal="center"/>
    </xf>
    <xf numFmtId="0" fontId="52" fillId="35" borderId="0" xfId="0" applyFont="1" applyFill="1" applyAlignment="1">
      <alignment horizontal="center"/>
    </xf>
    <xf numFmtId="47" fontId="12" fillId="36" borderId="12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47" fontId="12" fillId="36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O70"/>
  <sheetViews>
    <sheetView zoomScalePageLayoutView="0" workbookViewId="0" topLeftCell="A55">
      <selection activeCell="D13" sqref="D13"/>
    </sheetView>
  </sheetViews>
  <sheetFormatPr defaultColWidth="13.421875" defaultRowHeight="12.75"/>
  <cols>
    <col min="1" max="1" width="6.8515625" style="1" customWidth="1"/>
    <col min="2" max="2" width="22.28125" style="1" customWidth="1"/>
    <col min="3" max="3" width="7.57421875" style="1" customWidth="1"/>
    <col min="4" max="4" width="11.00390625" style="1" customWidth="1"/>
    <col min="5" max="5" width="8.7109375" style="1" customWidth="1"/>
    <col min="6" max="6" width="10.8515625" style="1" customWidth="1"/>
    <col min="7" max="7" width="10.421875" style="1" customWidth="1"/>
    <col min="8" max="8" width="11.140625" style="1" customWidth="1"/>
    <col min="9" max="9" width="12.28125" style="1" customWidth="1"/>
    <col min="10" max="10" width="11.140625" style="1" customWidth="1"/>
    <col min="11" max="11" width="12.7109375" style="1" customWidth="1"/>
    <col min="12" max="12" width="11.7109375" style="1" customWidth="1"/>
    <col min="13" max="13" width="10.57421875" style="1" customWidth="1"/>
    <col min="14" max="14" width="11.28125" style="1" customWidth="1"/>
    <col min="15" max="15" width="9.7109375" style="1" customWidth="1"/>
    <col min="16" max="16" width="8.8515625" style="1" customWidth="1"/>
    <col min="17" max="16384" width="13.421875" style="1" customWidth="1"/>
  </cols>
  <sheetData>
    <row r="2" spans="2:8" ht="25.5">
      <c r="B2" s="96" t="s">
        <v>27</v>
      </c>
      <c r="C2" s="97"/>
      <c r="D2" s="97"/>
      <c r="E2" s="98"/>
      <c r="F2" s="98"/>
      <c r="G2" s="98"/>
      <c r="H2" s="98"/>
    </row>
    <row r="3" spans="2:8" ht="25.5" customHeight="1">
      <c r="B3" s="96" t="s">
        <v>25</v>
      </c>
      <c r="C3" s="97"/>
      <c r="D3" s="97"/>
      <c r="E3" s="98"/>
      <c r="F3" s="98"/>
      <c r="G3" s="98"/>
      <c r="H3" s="98"/>
    </row>
    <row r="4" spans="2:12" ht="15.75">
      <c r="B4" s="9" t="s">
        <v>45</v>
      </c>
      <c r="C4" s="9"/>
      <c r="D4" s="9"/>
      <c r="E4" s="9"/>
      <c r="F4" s="9"/>
      <c r="G4" s="9" t="s">
        <v>46</v>
      </c>
      <c r="H4" s="9"/>
      <c r="I4" s="9"/>
      <c r="J4" s="9" t="s">
        <v>53</v>
      </c>
      <c r="K4" s="9"/>
      <c r="L4" s="9"/>
    </row>
    <row r="5" s="10" customFormat="1" ht="15.75"/>
    <row r="6" spans="2:5" s="10" customFormat="1" ht="23.25">
      <c r="B6" s="12" t="s">
        <v>48</v>
      </c>
      <c r="C6" s="12"/>
      <c r="D6" s="12"/>
      <c r="E6" s="12"/>
    </row>
    <row r="8" spans="1:15" ht="15.75">
      <c r="A8" s="91" t="s">
        <v>5</v>
      </c>
      <c r="B8" s="91" t="s">
        <v>9</v>
      </c>
      <c r="C8" s="91" t="s">
        <v>12</v>
      </c>
      <c r="D8" s="91" t="s">
        <v>26</v>
      </c>
      <c r="E8" s="91" t="s">
        <v>29</v>
      </c>
      <c r="F8" s="91" t="s">
        <v>30</v>
      </c>
      <c r="G8" s="91" t="s">
        <v>31</v>
      </c>
      <c r="H8" s="91" t="s">
        <v>32</v>
      </c>
      <c r="I8" s="91" t="s">
        <v>33</v>
      </c>
      <c r="J8" s="91" t="s">
        <v>34</v>
      </c>
      <c r="K8" s="91" t="s">
        <v>35</v>
      </c>
      <c r="L8" s="91" t="s">
        <v>43</v>
      </c>
      <c r="M8" s="91" t="s">
        <v>42</v>
      </c>
      <c r="N8" s="95" t="s">
        <v>17</v>
      </c>
      <c r="O8" s="91" t="s">
        <v>10</v>
      </c>
    </row>
    <row r="9" spans="1:15" ht="51.75" customHeight="1">
      <c r="A9" s="91" t="s">
        <v>28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5"/>
      <c r="O9" s="91"/>
    </row>
    <row r="10" spans="1:15" ht="15.75">
      <c r="A10" s="89">
        <v>1</v>
      </c>
      <c r="B10" s="3" t="s">
        <v>0</v>
      </c>
      <c r="C10" s="14">
        <v>32</v>
      </c>
      <c r="D10" s="4">
        <v>0.015231481481481483</v>
      </c>
      <c r="E10" s="4">
        <v>0.03043981481481482</v>
      </c>
      <c r="F10" s="4">
        <v>0.045960648148148146</v>
      </c>
      <c r="G10" s="4">
        <v>0.06197916666666667</v>
      </c>
      <c r="H10" s="4">
        <v>0.07856481481481481</v>
      </c>
      <c r="I10" s="4">
        <v>0.09642361111111113</v>
      </c>
      <c r="J10" s="4">
        <v>0.11483796296296296</v>
      </c>
      <c r="K10" s="4">
        <f>J10</f>
        <v>0.11483796296296296</v>
      </c>
      <c r="L10" s="2"/>
      <c r="M10" s="2"/>
      <c r="N10" s="2"/>
      <c r="O10" s="89">
        <v>1</v>
      </c>
    </row>
    <row r="11" spans="1:15" ht="15.75">
      <c r="A11" s="90"/>
      <c r="B11" s="8" t="s">
        <v>41</v>
      </c>
      <c r="C11" s="15"/>
      <c r="D11" s="6">
        <f>D10</f>
        <v>0.015231481481481483</v>
      </c>
      <c r="E11" s="17">
        <f aca="true" t="shared" si="0" ref="E11:J11">E10-D10</f>
        <v>0.015208333333333336</v>
      </c>
      <c r="F11" s="6">
        <f t="shared" si="0"/>
        <v>0.015520833333333327</v>
      </c>
      <c r="G11" s="6">
        <f t="shared" si="0"/>
        <v>0.016018518518518522</v>
      </c>
      <c r="H11" s="6">
        <f t="shared" si="0"/>
        <v>0.01658564814814814</v>
      </c>
      <c r="I11" s="6">
        <f t="shared" si="0"/>
        <v>0.017858796296296317</v>
      </c>
      <c r="J11" s="6">
        <f t="shared" si="0"/>
        <v>0.018414351851851835</v>
      </c>
      <c r="K11" s="7"/>
      <c r="L11" s="6">
        <f>J11-D11</f>
        <v>0.0031828703703703515</v>
      </c>
      <c r="M11" s="6">
        <f>(D11+E11+F11+G11+H11+I11+J11)/7</f>
        <v>0.01640542328042328</v>
      </c>
      <c r="N11" s="4">
        <f>K10-J10</f>
        <v>0</v>
      </c>
      <c r="O11" s="90"/>
    </row>
    <row r="12" spans="1:15" ht="15.75">
      <c r="A12" s="89">
        <v>2</v>
      </c>
      <c r="B12" s="3" t="s">
        <v>7</v>
      </c>
      <c r="C12" s="14">
        <v>8</v>
      </c>
      <c r="D12" s="4">
        <v>0.01619212962962963</v>
      </c>
      <c r="E12" s="4">
        <v>0.03243055555555556</v>
      </c>
      <c r="F12" s="4">
        <v>0.049317129629629634</v>
      </c>
      <c r="G12" s="4">
        <v>0.0669212962962963</v>
      </c>
      <c r="H12" s="4">
        <v>0.08603009259259259</v>
      </c>
      <c r="I12" s="4">
        <v>0.10594907407407407</v>
      </c>
      <c r="J12" s="4">
        <v>0.1266898148148148</v>
      </c>
      <c r="K12" s="4">
        <f>J12</f>
        <v>0.1266898148148148</v>
      </c>
      <c r="L12" s="2"/>
      <c r="M12" s="2"/>
      <c r="N12" s="2"/>
      <c r="O12" s="89">
        <v>2</v>
      </c>
    </row>
    <row r="13" spans="1:15" ht="15.75">
      <c r="A13" s="90"/>
      <c r="B13" s="8" t="s">
        <v>41</v>
      </c>
      <c r="C13" s="15"/>
      <c r="D13" s="6">
        <f>D12</f>
        <v>0.01619212962962963</v>
      </c>
      <c r="E13" s="6">
        <f aca="true" t="shared" si="1" ref="E13:J13">E12-D12</f>
        <v>0.01623842592592593</v>
      </c>
      <c r="F13" s="6">
        <f t="shared" si="1"/>
        <v>0.016886574074074075</v>
      </c>
      <c r="G13" s="6">
        <f t="shared" si="1"/>
        <v>0.017604166666666664</v>
      </c>
      <c r="H13" s="6">
        <f t="shared" si="1"/>
        <v>0.01910879629629629</v>
      </c>
      <c r="I13" s="6">
        <f t="shared" si="1"/>
        <v>0.019918981481481482</v>
      </c>
      <c r="J13" s="6">
        <f t="shared" si="1"/>
        <v>0.02074074074074074</v>
      </c>
      <c r="K13" s="7"/>
      <c r="L13" s="6">
        <f>J13-D13</f>
        <v>0.004548611111111111</v>
      </c>
      <c r="M13" s="6">
        <f>(D13+E13+F13+G13+H13+I13+J13)/7</f>
        <v>0.01809854497354497</v>
      </c>
      <c r="N13" s="4">
        <f>K12-K10</f>
        <v>0.01185185185185185</v>
      </c>
      <c r="O13" s="90"/>
    </row>
    <row r="14" spans="1:15" ht="15.75">
      <c r="A14" s="89">
        <v>3</v>
      </c>
      <c r="B14" s="3" t="s">
        <v>22</v>
      </c>
      <c r="C14" s="14">
        <v>10</v>
      </c>
      <c r="D14" s="4">
        <v>0.017743055555555557</v>
      </c>
      <c r="E14" s="4">
        <v>0.03561342592592592</v>
      </c>
      <c r="F14" s="4">
        <v>0.05385416666666667</v>
      </c>
      <c r="G14" s="4">
        <v>0.07179398148148149</v>
      </c>
      <c r="H14" s="4">
        <v>0.09003472222222221</v>
      </c>
      <c r="I14" s="4">
        <v>0.10991898148148148</v>
      </c>
      <c r="J14" s="4">
        <v>0.13045138888888888</v>
      </c>
      <c r="K14" s="4">
        <f>J14</f>
        <v>0.13045138888888888</v>
      </c>
      <c r="L14" s="2"/>
      <c r="M14" s="2"/>
      <c r="N14" s="2"/>
      <c r="O14" s="89">
        <v>3</v>
      </c>
    </row>
    <row r="15" spans="1:15" ht="15.75">
      <c r="A15" s="90"/>
      <c r="B15" s="8" t="s">
        <v>41</v>
      </c>
      <c r="C15" s="15"/>
      <c r="D15" s="6">
        <f>D14</f>
        <v>0.017743055555555557</v>
      </c>
      <c r="E15" s="6">
        <f aca="true" t="shared" si="2" ref="E15:J15">E14-D14</f>
        <v>0.017870370370370366</v>
      </c>
      <c r="F15" s="6">
        <f t="shared" si="2"/>
        <v>0.018240740740740745</v>
      </c>
      <c r="G15" s="6">
        <f t="shared" si="2"/>
        <v>0.017939814814814818</v>
      </c>
      <c r="H15" s="6">
        <f t="shared" si="2"/>
        <v>0.018240740740740724</v>
      </c>
      <c r="I15" s="6">
        <f t="shared" si="2"/>
        <v>0.019884259259259268</v>
      </c>
      <c r="J15" s="6">
        <f t="shared" si="2"/>
        <v>0.020532407407407402</v>
      </c>
      <c r="K15" s="7"/>
      <c r="L15" s="17">
        <f>J15-D15</f>
        <v>0.002789351851851845</v>
      </c>
      <c r="M15" s="6">
        <f>(D15+E15+F15+G15+H15+I15+J15)/7</f>
        <v>0.018635912698412697</v>
      </c>
      <c r="N15" s="4">
        <f>K14-K10</f>
        <v>0.01561342592592592</v>
      </c>
      <c r="O15" s="90"/>
    </row>
    <row r="16" spans="1:15" ht="15.75">
      <c r="A16" s="89">
        <v>4</v>
      </c>
      <c r="B16" s="3" t="s">
        <v>3</v>
      </c>
      <c r="C16" s="14">
        <v>41</v>
      </c>
      <c r="D16" s="4">
        <v>0.017638888888888888</v>
      </c>
      <c r="E16" s="4">
        <v>0.03547453703703704</v>
      </c>
      <c r="F16" s="4">
        <v>0.053738425925925926</v>
      </c>
      <c r="G16" s="4">
        <v>0.07253472222222222</v>
      </c>
      <c r="H16" s="4">
        <v>0.09247685185185185</v>
      </c>
      <c r="I16" s="4">
        <v>0.11315972222222222</v>
      </c>
      <c r="J16" s="4">
        <v>0.1336226851851852</v>
      </c>
      <c r="K16" s="4">
        <f>J16</f>
        <v>0.1336226851851852</v>
      </c>
      <c r="L16" s="2"/>
      <c r="M16" s="2"/>
      <c r="N16" s="2"/>
      <c r="O16" s="89">
        <v>4</v>
      </c>
    </row>
    <row r="17" spans="1:15" ht="15.75">
      <c r="A17" s="90"/>
      <c r="B17" s="8" t="s">
        <v>41</v>
      </c>
      <c r="C17" s="15"/>
      <c r="D17" s="6">
        <f>D16</f>
        <v>0.017638888888888888</v>
      </c>
      <c r="E17" s="6">
        <f aca="true" t="shared" si="3" ref="E17:J17">E16-D16</f>
        <v>0.017835648148148153</v>
      </c>
      <c r="F17" s="6">
        <f t="shared" si="3"/>
        <v>0.018263888888888885</v>
      </c>
      <c r="G17" s="6">
        <f t="shared" si="3"/>
        <v>0.018796296296296297</v>
      </c>
      <c r="H17" s="6">
        <f t="shared" si="3"/>
        <v>0.01994212962962963</v>
      </c>
      <c r="I17" s="6">
        <f t="shared" si="3"/>
        <v>0.020682870370370365</v>
      </c>
      <c r="J17" s="6">
        <f t="shared" si="3"/>
        <v>0.020462962962962974</v>
      </c>
      <c r="K17" s="7"/>
      <c r="L17" s="6">
        <f>J17-D17</f>
        <v>0.0028240740740740865</v>
      </c>
      <c r="M17" s="6">
        <f>(D17+E17+F17+G17+H17+I17+J17)/7</f>
        <v>0.019088955026455027</v>
      </c>
      <c r="N17" s="4">
        <f>K16-K10</f>
        <v>0.01878472222222223</v>
      </c>
      <c r="O17" s="90"/>
    </row>
    <row r="18" spans="1:15" ht="15.75">
      <c r="A18" s="89">
        <v>5</v>
      </c>
      <c r="B18" s="3" t="s">
        <v>37</v>
      </c>
      <c r="C18" s="14">
        <v>400</v>
      </c>
      <c r="D18" s="4">
        <v>0.016435185185185188</v>
      </c>
      <c r="E18" s="4">
        <v>0.03439814814814814</v>
      </c>
      <c r="F18" s="4">
        <v>0.05288194444444444</v>
      </c>
      <c r="G18" s="4">
        <v>0.07163194444444444</v>
      </c>
      <c r="H18" s="4">
        <v>0.09159722222222222</v>
      </c>
      <c r="I18" s="4">
        <v>0.11394675925925928</v>
      </c>
      <c r="J18" s="4">
        <v>0.13814814814814816</v>
      </c>
      <c r="K18" s="4">
        <f>J18</f>
        <v>0.13814814814814816</v>
      </c>
      <c r="L18" s="2"/>
      <c r="M18" s="2"/>
      <c r="N18" s="2"/>
      <c r="O18" s="89">
        <v>5</v>
      </c>
    </row>
    <row r="19" spans="1:15" ht="15.75">
      <c r="A19" s="90"/>
      <c r="B19" s="8" t="s">
        <v>41</v>
      </c>
      <c r="C19" s="15"/>
      <c r="D19" s="6">
        <f>D18</f>
        <v>0.016435185185185188</v>
      </c>
      <c r="E19" s="6">
        <f aca="true" t="shared" si="4" ref="E19:J19">E18-D18</f>
        <v>0.017962962962962955</v>
      </c>
      <c r="F19" s="6">
        <f t="shared" si="4"/>
        <v>0.018483796296296297</v>
      </c>
      <c r="G19" s="6">
        <f t="shared" si="4"/>
        <v>0.018750000000000003</v>
      </c>
      <c r="H19" s="6">
        <f t="shared" si="4"/>
        <v>0.019965277777777776</v>
      </c>
      <c r="I19" s="6">
        <f t="shared" si="4"/>
        <v>0.022349537037037057</v>
      </c>
      <c r="J19" s="6">
        <f t="shared" si="4"/>
        <v>0.024201388888888883</v>
      </c>
      <c r="K19" s="7"/>
      <c r="L19" s="6">
        <f>J19-D19</f>
        <v>0.007766203703703695</v>
      </c>
      <c r="M19" s="6">
        <f>(D19+E19+F19+G19+H19+I19+J19)/7</f>
        <v>0.019735449735449738</v>
      </c>
      <c r="N19" s="4">
        <f>K18-K10</f>
        <v>0.023310185185185198</v>
      </c>
      <c r="O19" s="90"/>
    </row>
    <row r="20" spans="1:15" ht="15.75">
      <c r="A20" s="89">
        <v>6</v>
      </c>
      <c r="B20" s="3" t="s">
        <v>6</v>
      </c>
      <c r="C20" s="14">
        <v>30</v>
      </c>
      <c r="D20" s="4">
        <v>0.018136574074074072</v>
      </c>
      <c r="E20" s="4">
        <v>0.036875</v>
      </c>
      <c r="F20" s="4">
        <v>0.05641203703703704</v>
      </c>
      <c r="G20" s="4">
        <v>0.07663194444444445</v>
      </c>
      <c r="H20" s="4">
        <v>0.09780092592592593</v>
      </c>
      <c r="I20" s="4">
        <v>0.11990740740740741</v>
      </c>
      <c r="J20" s="4">
        <v>0.14267361111111113</v>
      </c>
      <c r="K20" s="4">
        <f>J20</f>
        <v>0.14267361111111113</v>
      </c>
      <c r="L20" s="2"/>
      <c r="M20" s="2"/>
      <c r="N20" s="2"/>
      <c r="O20" s="89">
        <v>6</v>
      </c>
    </row>
    <row r="21" spans="1:15" ht="15.75">
      <c r="A21" s="90"/>
      <c r="B21" s="8" t="s">
        <v>41</v>
      </c>
      <c r="C21" s="15"/>
      <c r="D21" s="6">
        <f>D20</f>
        <v>0.018136574074074072</v>
      </c>
      <c r="E21" s="6">
        <f aca="true" t="shared" si="5" ref="E21:J21">E20-D20</f>
        <v>0.018738425925925926</v>
      </c>
      <c r="F21" s="6">
        <f t="shared" si="5"/>
        <v>0.01953703703703704</v>
      </c>
      <c r="G21" s="6">
        <f t="shared" si="5"/>
        <v>0.02021990740740741</v>
      </c>
      <c r="H21" s="6">
        <f t="shared" si="5"/>
        <v>0.021168981481481483</v>
      </c>
      <c r="I21" s="6">
        <f t="shared" si="5"/>
        <v>0.022106481481481477</v>
      </c>
      <c r="J21" s="6">
        <f t="shared" si="5"/>
        <v>0.02276620370370372</v>
      </c>
      <c r="K21" s="7"/>
      <c r="L21" s="6">
        <f>J21-D21</f>
        <v>0.004629629629629647</v>
      </c>
      <c r="M21" s="6">
        <f>(D21+E21+F21+G21+H21+I21+J21)/7</f>
        <v>0.020381944444444446</v>
      </c>
      <c r="N21" s="4">
        <f>K20-K10</f>
        <v>0.027835648148148165</v>
      </c>
      <c r="O21" s="90"/>
    </row>
    <row r="22" spans="1:15" ht="15.75">
      <c r="A22" s="89">
        <v>7</v>
      </c>
      <c r="B22" s="3" t="s">
        <v>20</v>
      </c>
      <c r="C22" s="14">
        <v>321</v>
      </c>
      <c r="D22" s="4">
        <v>0.018125</v>
      </c>
      <c r="E22" s="4">
        <v>0.036631944444444446</v>
      </c>
      <c r="F22" s="4">
        <v>0.05614583333333334</v>
      </c>
      <c r="G22" s="4">
        <v>0.0766550925925926</v>
      </c>
      <c r="H22" s="4">
        <v>0.0996412037037037</v>
      </c>
      <c r="I22" s="4">
        <v>0.12532407407407406</v>
      </c>
      <c r="J22" s="4">
        <v>0.14928240740740742</v>
      </c>
      <c r="K22" s="4">
        <f>J22</f>
        <v>0.14928240740740742</v>
      </c>
      <c r="L22" s="2"/>
      <c r="M22" s="2"/>
      <c r="N22" s="2"/>
      <c r="O22" s="89">
        <v>7</v>
      </c>
    </row>
    <row r="23" spans="1:15" ht="15.75">
      <c r="A23" s="90"/>
      <c r="B23" s="8" t="s">
        <v>41</v>
      </c>
      <c r="C23" s="15"/>
      <c r="D23" s="6">
        <f>D22</f>
        <v>0.018125</v>
      </c>
      <c r="E23" s="6">
        <f aca="true" t="shared" si="6" ref="E23:J23">E22-D22</f>
        <v>0.018506944444444447</v>
      </c>
      <c r="F23" s="6">
        <f t="shared" si="6"/>
        <v>0.019513888888888893</v>
      </c>
      <c r="G23" s="6">
        <f t="shared" si="6"/>
        <v>0.020509259259259255</v>
      </c>
      <c r="H23" s="6">
        <f t="shared" si="6"/>
        <v>0.02298611111111111</v>
      </c>
      <c r="I23" s="6">
        <f t="shared" si="6"/>
        <v>0.025682870370370356</v>
      </c>
      <c r="J23" s="6">
        <f t="shared" si="6"/>
        <v>0.02395833333333336</v>
      </c>
      <c r="K23" s="7"/>
      <c r="L23" s="6">
        <f>J23-D23</f>
        <v>0.0058333333333333605</v>
      </c>
      <c r="M23" s="6">
        <f>(D23+E23+F23+G23+H23+I23+J23)/7</f>
        <v>0.021326058201058203</v>
      </c>
      <c r="N23" s="4">
        <f>K22-K10</f>
        <v>0.03444444444444446</v>
      </c>
      <c r="O23" s="90"/>
    </row>
    <row r="24" spans="1:15" ht="15.75">
      <c r="A24" s="89">
        <v>8</v>
      </c>
      <c r="B24" s="3" t="s">
        <v>38</v>
      </c>
      <c r="C24" s="14">
        <v>22</v>
      </c>
      <c r="D24" s="4">
        <v>0.023009259259259257</v>
      </c>
      <c r="E24" s="4">
        <v>0.04637731481481481</v>
      </c>
      <c r="F24" s="4">
        <v>0.0690625</v>
      </c>
      <c r="G24" s="4">
        <v>0.095</v>
      </c>
      <c r="H24" s="4">
        <v>0.12163194444444443</v>
      </c>
      <c r="I24" s="4">
        <v>0.14646990740740742</v>
      </c>
      <c r="J24" s="4"/>
      <c r="K24" s="4">
        <f>I24</f>
        <v>0.14646990740740742</v>
      </c>
      <c r="L24" s="2" t="s">
        <v>44</v>
      </c>
      <c r="M24" s="2"/>
      <c r="N24" s="2"/>
      <c r="O24" s="89">
        <v>8</v>
      </c>
    </row>
    <row r="25" spans="1:15" ht="15.75">
      <c r="A25" s="90"/>
      <c r="B25" s="8" t="s">
        <v>41</v>
      </c>
      <c r="C25" s="15"/>
      <c r="D25" s="6">
        <f>D24</f>
        <v>0.023009259259259257</v>
      </c>
      <c r="E25" s="6">
        <f>E24-D24</f>
        <v>0.02336805555555555</v>
      </c>
      <c r="F25" s="6">
        <f>F24-E24</f>
        <v>0.02268518518518519</v>
      </c>
      <c r="G25" s="6">
        <f>G24-F24</f>
        <v>0.025937500000000002</v>
      </c>
      <c r="H25" s="6">
        <f>H24-G24</f>
        <v>0.02663194444444443</v>
      </c>
      <c r="I25" s="6">
        <f>I24-H24</f>
        <v>0.024837962962962992</v>
      </c>
      <c r="J25" s="6"/>
      <c r="K25" s="7"/>
      <c r="L25" s="17">
        <f>I25-D25</f>
        <v>0.0018287037037037351</v>
      </c>
      <c r="M25" s="6">
        <f>(D25+E25+F25+G25+H25+I25)/6</f>
        <v>0.024411651234567903</v>
      </c>
      <c r="N25" s="6"/>
      <c r="O25" s="90"/>
    </row>
    <row r="26" spans="1:15" ht="15.75">
      <c r="A26" s="89">
        <v>9</v>
      </c>
      <c r="B26" s="3" t="s">
        <v>18</v>
      </c>
      <c r="C26" s="14">
        <v>1</v>
      </c>
      <c r="D26" s="4">
        <v>0.021388888888888888</v>
      </c>
      <c r="E26" s="4">
        <v>0.04265046296296296</v>
      </c>
      <c r="F26" s="4">
        <v>0.06740740740740742</v>
      </c>
      <c r="G26" s="4">
        <v>0.0940625</v>
      </c>
      <c r="H26" s="4">
        <v>0.12413194444444443</v>
      </c>
      <c r="I26" s="4">
        <v>0.15613425925925925</v>
      </c>
      <c r="J26" s="4"/>
      <c r="K26" s="4">
        <f>I26</f>
        <v>0.15613425925925925</v>
      </c>
      <c r="L26" s="2" t="s">
        <v>44</v>
      </c>
      <c r="M26" s="2"/>
      <c r="N26" s="2"/>
      <c r="O26" s="89">
        <v>9</v>
      </c>
    </row>
    <row r="27" spans="1:15" ht="15.75">
      <c r="A27" s="90"/>
      <c r="B27" s="8" t="s">
        <v>41</v>
      </c>
      <c r="C27" s="15"/>
      <c r="D27" s="6">
        <f>D26</f>
        <v>0.021388888888888888</v>
      </c>
      <c r="E27" s="6">
        <f>E26-D26</f>
        <v>0.02126157407407407</v>
      </c>
      <c r="F27" s="6">
        <f>F26-E26</f>
        <v>0.024756944444444456</v>
      </c>
      <c r="G27" s="6">
        <f>G26-F26</f>
        <v>0.026655092592592577</v>
      </c>
      <c r="H27" s="6">
        <f>H26-G26</f>
        <v>0.03006944444444444</v>
      </c>
      <c r="I27" s="6">
        <f>I26-H26</f>
        <v>0.03200231481481482</v>
      </c>
      <c r="J27" s="6"/>
      <c r="K27" s="7"/>
      <c r="L27" s="6">
        <f>I27-D27</f>
        <v>0.010613425925925929</v>
      </c>
      <c r="M27" s="6">
        <f>(D27+E27+F27+G27+H27+I27)/6</f>
        <v>0.026022376543209876</v>
      </c>
      <c r="N27" s="6"/>
      <c r="O27" s="90"/>
    </row>
    <row r="28" spans="1:15" ht="15.75">
      <c r="A28" s="92">
        <v>10</v>
      </c>
      <c r="B28" s="3" t="s">
        <v>16</v>
      </c>
      <c r="C28" s="14">
        <v>21</v>
      </c>
      <c r="D28" s="4">
        <v>0.020983796296296296</v>
      </c>
      <c r="E28" s="4">
        <v>0.041400462962962965</v>
      </c>
      <c r="F28" s="4">
        <v>0.06252314814814815</v>
      </c>
      <c r="G28" s="4">
        <v>0.0872337962962963</v>
      </c>
      <c r="H28" s="4">
        <v>0.11260416666666667</v>
      </c>
      <c r="I28" s="4"/>
      <c r="J28" s="4"/>
      <c r="K28" s="4"/>
      <c r="L28" s="2"/>
      <c r="M28" s="2"/>
      <c r="N28" s="2"/>
      <c r="O28" s="92">
        <v>10</v>
      </c>
    </row>
    <row r="29" spans="1:15" ht="15.75">
      <c r="A29" s="93"/>
      <c r="B29" s="8" t="s">
        <v>41</v>
      </c>
      <c r="C29" s="15"/>
      <c r="D29" s="6">
        <f>D28</f>
        <v>0.020983796296296296</v>
      </c>
      <c r="E29" s="6">
        <f>E28-D28</f>
        <v>0.02041666666666667</v>
      </c>
      <c r="F29" s="6">
        <f>F28-E28</f>
        <v>0.021122685185185182</v>
      </c>
      <c r="G29" s="6">
        <f>G28-F28</f>
        <v>0.024710648148148148</v>
      </c>
      <c r="H29" s="6">
        <f>H28-G28</f>
        <v>0.025370370370370376</v>
      </c>
      <c r="I29" s="6"/>
      <c r="J29" s="6"/>
      <c r="K29" s="7"/>
      <c r="L29" s="6"/>
      <c r="M29" s="6">
        <f>(D29+E29+F29+G29+H29)/5</f>
        <v>0.022520833333333334</v>
      </c>
      <c r="N29" s="6"/>
      <c r="O29" s="93"/>
    </row>
    <row r="30" spans="1:15" ht="15.75">
      <c r="A30" s="92">
        <v>11</v>
      </c>
      <c r="B30" s="3" t="s">
        <v>23</v>
      </c>
      <c r="C30" s="14">
        <v>18</v>
      </c>
      <c r="D30" s="4">
        <v>0.02127314814814815</v>
      </c>
      <c r="E30" s="4">
        <v>0.042337962962962966</v>
      </c>
      <c r="F30" s="4">
        <v>0.06298611111111112</v>
      </c>
      <c r="G30" s="4">
        <v>0.08540509259259259</v>
      </c>
      <c r="H30" s="4">
        <v>0.11273148148148149</v>
      </c>
      <c r="I30" s="4"/>
      <c r="J30" s="4"/>
      <c r="K30" s="4"/>
      <c r="L30" s="2"/>
      <c r="M30" s="2"/>
      <c r="N30" s="2"/>
      <c r="O30" s="92">
        <v>11</v>
      </c>
    </row>
    <row r="31" spans="1:15" ht="15.75">
      <c r="A31" s="93"/>
      <c r="B31" s="8" t="s">
        <v>41</v>
      </c>
      <c r="C31" s="15"/>
      <c r="D31" s="6">
        <f>D30</f>
        <v>0.02127314814814815</v>
      </c>
      <c r="E31" s="6">
        <f>E30-D30</f>
        <v>0.021064814814814817</v>
      </c>
      <c r="F31" s="6">
        <f>F30-E30</f>
        <v>0.02064814814814815</v>
      </c>
      <c r="G31" s="6">
        <f>G30-F30</f>
        <v>0.02241898148148147</v>
      </c>
      <c r="H31" s="6">
        <f>H30-G30</f>
        <v>0.0273263888888889</v>
      </c>
      <c r="I31" s="6"/>
      <c r="J31" s="6"/>
      <c r="K31" s="7"/>
      <c r="L31" s="6"/>
      <c r="M31" s="6">
        <f>(D31+E31+F31+G31+H31)/5</f>
        <v>0.022546296296296297</v>
      </c>
      <c r="N31" s="6"/>
      <c r="O31" s="93"/>
    </row>
    <row r="32" spans="1:15" ht="15.75">
      <c r="A32" s="92">
        <v>12</v>
      </c>
      <c r="B32" s="3" t="s">
        <v>19</v>
      </c>
      <c r="C32" s="14">
        <v>25</v>
      </c>
      <c r="D32" s="4">
        <v>0.016203703703703703</v>
      </c>
      <c r="E32" s="4">
        <v>0.033344907407407406</v>
      </c>
      <c r="F32" s="4">
        <v>0.05092592592592593</v>
      </c>
      <c r="G32" s="4">
        <v>0.075625</v>
      </c>
      <c r="H32" s="4"/>
      <c r="I32" s="4"/>
      <c r="J32" s="4"/>
      <c r="K32" s="4"/>
      <c r="L32" s="2"/>
      <c r="M32" s="2"/>
      <c r="N32" s="2"/>
      <c r="O32" s="92">
        <v>12</v>
      </c>
    </row>
    <row r="33" spans="1:15" ht="15.75">
      <c r="A33" s="93"/>
      <c r="B33" s="8" t="s">
        <v>41</v>
      </c>
      <c r="C33" s="15"/>
      <c r="D33" s="6">
        <f>D32</f>
        <v>0.016203703703703703</v>
      </c>
      <c r="E33" s="6">
        <f>E32-D32</f>
        <v>0.017141203703703704</v>
      </c>
      <c r="F33" s="6">
        <f>F32-E32</f>
        <v>0.017581018518518524</v>
      </c>
      <c r="G33" s="6">
        <f>G32-F32</f>
        <v>0.024699074074074068</v>
      </c>
      <c r="H33" s="6"/>
      <c r="I33" s="6"/>
      <c r="J33" s="6"/>
      <c r="K33" s="7"/>
      <c r="L33" s="6"/>
      <c r="M33" s="6">
        <f>(D33+E33+F33+G33)/4</f>
        <v>0.01890625</v>
      </c>
      <c r="N33" s="6"/>
      <c r="O33" s="93"/>
    </row>
    <row r="34" spans="1:15" ht="15.75">
      <c r="A34" s="92">
        <v>13</v>
      </c>
      <c r="B34" s="3" t="s">
        <v>15</v>
      </c>
      <c r="C34" s="14">
        <v>9</v>
      </c>
      <c r="D34" s="4">
        <v>0.017685185185185182</v>
      </c>
      <c r="E34" s="4">
        <v>0.03916666666666666</v>
      </c>
      <c r="F34" s="4">
        <v>0.07038194444444444</v>
      </c>
      <c r="G34" s="4">
        <v>0.09862268518518519</v>
      </c>
      <c r="H34" s="4"/>
      <c r="I34" s="4"/>
      <c r="J34" s="4"/>
      <c r="K34" s="4"/>
      <c r="L34" s="2"/>
      <c r="M34" s="2"/>
      <c r="N34" s="2"/>
      <c r="O34" s="92">
        <v>13</v>
      </c>
    </row>
    <row r="35" spans="1:15" ht="15.75">
      <c r="A35" s="93"/>
      <c r="B35" s="8" t="s">
        <v>41</v>
      </c>
      <c r="C35" s="15"/>
      <c r="D35" s="6">
        <f>D34</f>
        <v>0.017685185185185182</v>
      </c>
      <c r="E35" s="6">
        <f>E34-D34</f>
        <v>0.02148148148148148</v>
      </c>
      <c r="F35" s="6">
        <f>F34-E34</f>
        <v>0.03121527777777778</v>
      </c>
      <c r="G35" s="6">
        <f>G34-F34</f>
        <v>0.028240740740740747</v>
      </c>
      <c r="H35" s="6"/>
      <c r="I35" s="6"/>
      <c r="J35" s="6"/>
      <c r="K35" s="7"/>
      <c r="L35" s="6"/>
      <c r="M35" s="6">
        <f>(D35+E35+F35+G35)/4</f>
        <v>0.024655671296296297</v>
      </c>
      <c r="N35" s="6"/>
      <c r="O35" s="93"/>
    </row>
    <row r="36" spans="1:15" ht="15.75">
      <c r="A36" s="92">
        <v>14</v>
      </c>
      <c r="B36" s="3" t="s">
        <v>2</v>
      </c>
      <c r="C36" s="14">
        <v>40</v>
      </c>
      <c r="D36" s="4">
        <v>0.018819444444444448</v>
      </c>
      <c r="E36" s="4">
        <v>0.03813657407407407</v>
      </c>
      <c r="F36" s="4">
        <v>0.05908564814814815</v>
      </c>
      <c r="G36" s="4">
        <v>0.08194444444444444</v>
      </c>
      <c r="H36" s="4"/>
      <c r="I36" s="4"/>
      <c r="J36" s="4"/>
      <c r="K36" s="4"/>
      <c r="L36" s="2"/>
      <c r="M36" s="2"/>
      <c r="N36" s="2"/>
      <c r="O36" s="92">
        <v>14</v>
      </c>
    </row>
    <row r="37" spans="1:15" ht="15.75">
      <c r="A37" s="93"/>
      <c r="B37" s="8" t="s">
        <v>41</v>
      </c>
      <c r="C37" s="15"/>
      <c r="D37" s="6">
        <f>D36</f>
        <v>0.018819444444444448</v>
      </c>
      <c r="E37" s="6">
        <f>E36-D36</f>
        <v>0.019317129629629625</v>
      </c>
      <c r="F37" s="6">
        <f>F36-E36</f>
        <v>0.02094907407407408</v>
      </c>
      <c r="G37" s="6">
        <f>G36-F36</f>
        <v>0.022858796296296294</v>
      </c>
      <c r="H37" s="6"/>
      <c r="I37" s="6"/>
      <c r="J37" s="6"/>
      <c r="K37" s="7"/>
      <c r="L37" s="6"/>
      <c r="M37" s="6">
        <f>(D37+E37+F37+G37)/4</f>
        <v>0.02048611111111111</v>
      </c>
      <c r="N37" s="6"/>
      <c r="O37" s="93"/>
    </row>
    <row r="38" spans="1:15" ht="15.75">
      <c r="A38" s="92">
        <v>15</v>
      </c>
      <c r="B38" s="3" t="s">
        <v>1</v>
      </c>
      <c r="C38" s="14">
        <v>50</v>
      </c>
      <c r="D38" s="4">
        <v>0.018136574074074072</v>
      </c>
      <c r="E38" s="4">
        <v>0.03613425925925926</v>
      </c>
      <c r="F38" s="4">
        <v>0.05681712962962963</v>
      </c>
      <c r="G38" s="4"/>
      <c r="H38" s="4"/>
      <c r="I38" s="4"/>
      <c r="J38" s="4"/>
      <c r="K38" s="4"/>
      <c r="L38" s="2"/>
      <c r="M38" s="2"/>
      <c r="N38" s="2"/>
      <c r="O38" s="92">
        <v>15</v>
      </c>
    </row>
    <row r="39" spans="1:15" ht="15.75">
      <c r="A39" s="93"/>
      <c r="B39" s="8" t="s">
        <v>41</v>
      </c>
      <c r="C39" s="15"/>
      <c r="D39" s="6">
        <f>D38</f>
        <v>0.018136574074074072</v>
      </c>
      <c r="E39" s="6">
        <f>E38-D38</f>
        <v>0.01799768518518519</v>
      </c>
      <c r="F39" s="6">
        <f>F38-E38</f>
        <v>0.020682870370370365</v>
      </c>
      <c r="G39" s="6"/>
      <c r="H39" s="6"/>
      <c r="I39" s="6"/>
      <c r="J39" s="6"/>
      <c r="K39" s="7"/>
      <c r="L39" s="6"/>
      <c r="M39" s="6">
        <f>(D39+E39+F39)/3</f>
        <v>0.018939043209876542</v>
      </c>
      <c r="N39" s="6"/>
      <c r="O39" s="93"/>
    </row>
    <row r="40" spans="1:15" ht="15.75">
      <c r="A40" s="92">
        <v>16</v>
      </c>
      <c r="B40" s="3" t="s">
        <v>36</v>
      </c>
      <c r="C40" s="14">
        <v>31</v>
      </c>
      <c r="D40" s="4">
        <v>0.018148148148148146</v>
      </c>
      <c r="E40" s="4">
        <v>0.039837962962962964</v>
      </c>
      <c r="F40" s="4">
        <v>0.05962962962962962</v>
      </c>
      <c r="G40" s="4"/>
      <c r="H40" s="4"/>
      <c r="I40" s="4"/>
      <c r="J40" s="4"/>
      <c r="K40" s="4"/>
      <c r="L40" s="2"/>
      <c r="M40" s="2"/>
      <c r="N40" s="2"/>
      <c r="O40" s="92">
        <v>16</v>
      </c>
    </row>
    <row r="41" spans="1:15" ht="15.75">
      <c r="A41" s="93"/>
      <c r="B41" s="8" t="s">
        <v>41</v>
      </c>
      <c r="C41" s="15"/>
      <c r="D41" s="6">
        <f>D40</f>
        <v>0.018148148148148146</v>
      </c>
      <c r="E41" s="6">
        <f>E40-D40</f>
        <v>0.021689814814814818</v>
      </c>
      <c r="F41" s="6">
        <f>F40-E40</f>
        <v>0.01979166666666666</v>
      </c>
      <c r="G41" s="6"/>
      <c r="H41" s="6"/>
      <c r="I41" s="6"/>
      <c r="J41" s="6"/>
      <c r="K41" s="7"/>
      <c r="L41" s="6"/>
      <c r="M41" s="6">
        <f>(D41+E41+F41)/3</f>
        <v>0.01987654320987654</v>
      </c>
      <c r="N41" s="6"/>
      <c r="O41" s="93"/>
    </row>
    <row r="42" spans="1:15" ht="15.75">
      <c r="A42" s="92">
        <v>17</v>
      </c>
      <c r="B42" s="3" t="s">
        <v>24</v>
      </c>
      <c r="C42" s="14">
        <v>48</v>
      </c>
      <c r="D42" s="4">
        <v>0.019421296296296294</v>
      </c>
      <c r="E42" s="4">
        <v>0.04324074074074074</v>
      </c>
      <c r="F42" s="4">
        <v>0.07011574074074074</v>
      </c>
      <c r="G42" s="4"/>
      <c r="H42" s="4"/>
      <c r="I42" s="4"/>
      <c r="J42" s="4"/>
      <c r="K42" s="4"/>
      <c r="L42" s="2"/>
      <c r="M42" s="2"/>
      <c r="N42" s="2"/>
      <c r="O42" s="92">
        <v>17</v>
      </c>
    </row>
    <row r="43" spans="1:15" ht="15.75">
      <c r="A43" s="93"/>
      <c r="B43" s="8" t="s">
        <v>41</v>
      </c>
      <c r="C43" s="15"/>
      <c r="D43" s="6">
        <f>D42</f>
        <v>0.019421296296296294</v>
      </c>
      <c r="E43" s="6">
        <f>E42-D42</f>
        <v>0.023819444444444445</v>
      </c>
      <c r="F43" s="6">
        <f>F42-E42</f>
        <v>0.026875000000000003</v>
      </c>
      <c r="G43" s="6"/>
      <c r="H43" s="6"/>
      <c r="I43" s="6"/>
      <c r="J43" s="6"/>
      <c r="K43" s="7"/>
      <c r="L43" s="6"/>
      <c r="M43" s="6">
        <f>(D43+E43+F43)/3</f>
        <v>0.023371913580246914</v>
      </c>
      <c r="N43" s="6"/>
      <c r="O43" s="93"/>
    </row>
    <row r="44" spans="1:15" ht="15.75">
      <c r="A44" s="92">
        <v>18</v>
      </c>
      <c r="B44" s="3" t="s">
        <v>8</v>
      </c>
      <c r="C44" s="14">
        <v>245</v>
      </c>
      <c r="D44" s="4">
        <v>0.018090277777777778</v>
      </c>
      <c r="E44" s="4">
        <v>0.041041666666666664</v>
      </c>
      <c r="F44" s="4"/>
      <c r="G44" s="4"/>
      <c r="H44" s="4"/>
      <c r="I44" s="4"/>
      <c r="J44" s="4"/>
      <c r="K44" s="4"/>
      <c r="L44" s="2"/>
      <c r="M44" s="2"/>
      <c r="N44" s="2"/>
      <c r="O44" s="92">
        <v>18</v>
      </c>
    </row>
    <row r="45" spans="1:15" ht="15.75">
      <c r="A45" s="93"/>
      <c r="B45" s="8"/>
      <c r="C45" s="15"/>
      <c r="D45" s="6">
        <f>D44</f>
        <v>0.018090277777777778</v>
      </c>
      <c r="E45" s="6">
        <f>E44-D44</f>
        <v>0.022951388888888886</v>
      </c>
      <c r="F45" s="6"/>
      <c r="G45" s="6"/>
      <c r="H45" s="6"/>
      <c r="I45" s="6"/>
      <c r="J45" s="6"/>
      <c r="K45" s="7"/>
      <c r="L45" s="6"/>
      <c r="M45" s="6">
        <f>(D45+E45)/2</f>
        <v>0.020520833333333332</v>
      </c>
      <c r="N45" s="6"/>
      <c r="O45" s="93"/>
    </row>
    <row r="46" ht="12.75"/>
    <row r="47" ht="12.75"/>
    <row r="48" spans="2:5" s="10" customFormat="1" ht="23.25">
      <c r="B48" s="12" t="s">
        <v>47</v>
      </c>
      <c r="C48" s="12"/>
      <c r="D48" s="12"/>
      <c r="E48" s="12"/>
    </row>
    <row r="49" s="10" customFormat="1" ht="23.25">
      <c r="B49" s="11"/>
    </row>
    <row r="50" spans="1:12" s="10" customFormat="1" ht="15.75">
      <c r="A50" s="91" t="s">
        <v>5</v>
      </c>
      <c r="B50" s="91" t="s">
        <v>9</v>
      </c>
      <c r="C50" s="91" t="s">
        <v>12</v>
      </c>
      <c r="D50" s="91" t="s">
        <v>26</v>
      </c>
      <c r="E50" s="91" t="s">
        <v>29</v>
      </c>
      <c r="F50" s="91" t="s">
        <v>30</v>
      </c>
      <c r="G50" s="91" t="s">
        <v>31</v>
      </c>
      <c r="H50" s="91" t="s">
        <v>35</v>
      </c>
      <c r="I50" s="94" t="s">
        <v>49</v>
      </c>
      <c r="J50" s="91" t="s">
        <v>52</v>
      </c>
      <c r="K50" s="95" t="s">
        <v>17</v>
      </c>
      <c r="L50" s="91" t="s">
        <v>10</v>
      </c>
    </row>
    <row r="51" spans="1:12" ht="66" customHeight="1">
      <c r="A51" s="91" t="s">
        <v>28</v>
      </c>
      <c r="B51" s="91"/>
      <c r="C51" s="91"/>
      <c r="D51" s="91"/>
      <c r="E51" s="91"/>
      <c r="F51" s="91"/>
      <c r="G51" s="91"/>
      <c r="H51" s="91"/>
      <c r="I51" s="91"/>
      <c r="J51" s="91"/>
      <c r="K51" s="95"/>
      <c r="L51" s="91"/>
    </row>
    <row r="52" spans="1:12" ht="15.75">
      <c r="A52" s="89">
        <v>1</v>
      </c>
      <c r="B52" s="3" t="s">
        <v>13</v>
      </c>
      <c r="C52" s="16">
        <v>7</v>
      </c>
      <c r="D52" s="4">
        <v>0.025983796296296297</v>
      </c>
      <c r="E52" s="4">
        <v>0.04961805555555556</v>
      </c>
      <c r="F52" s="4">
        <v>0.07166666666666667</v>
      </c>
      <c r="G52" s="4">
        <v>0.09535879629629629</v>
      </c>
      <c r="H52" s="4">
        <f>G52</f>
        <v>0.09535879629629629</v>
      </c>
      <c r="I52" s="2"/>
      <c r="J52" s="2"/>
      <c r="K52" s="2"/>
      <c r="L52" s="89">
        <v>1</v>
      </c>
    </row>
    <row r="53" spans="1:12" ht="15.75">
      <c r="A53" s="90"/>
      <c r="B53" s="8" t="s">
        <v>41</v>
      </c>
      <c r="C53" s="5"/>
      <c r="D53" s="6">
        <f>D52</f>
        <v>0.025983796296296297</v>
      </c>
      <c r="E53" s="6">
        <f>E52-D52</f>
        <v>0.023634259259259265</v>
      </c>
      <c r="F53" s="17">
        <f>F52-E52</f>
        <v>0.02204861111111111</v>
      </c>
      <c r="G53" s="6">
        <f>G52-F52</f>
        <v>0.02369212962962962</v>
      </c>
      <c r="H53" s="7"/>
      <c r="I53" s="13">
        <f>D53-G53</f>
        <v>0.002291666666666678</v>
      </c>
      <c r="J53" s="6">
        <f>(D53+E53+F53+G53)/4</f>
        <v>0.023839699074074072</v>
      </c>
      <c r="K53" s="4">
        <f>H52-G52</f>
        <v>0</v>
      </c>
      <c r="L53" s="90"/>
    </row>
    <row r="54" spans="1:12" ht="15.75">
      <c r="A54" s="89">
        <v>2</v>
      </c>
      <c r="B54" s="3" t="s">
        <v>4</v>
      </c>
      <c r="C54" s="16">
        <v>6</v>
      </c>
      <c r="D54" s="4">
        <v>0.025694444444444447</v>
      </c>
      <c r="E54" s="4">
        <v>0.04998842592592592</v>
      </c>
      <c r="F54" s="4">
        <v>0.07488425925925926</v>
      </c>
      <c r="G54" s="4">
        <v>0.09868055555555555</v>
      </c>
      <c r="H54" s="4">
        <f>G54</f>
        <v>0.09868055555555555</v>
      </c>
      <c r="I54" s="2"/>
      <c r="J54" s="2"/>
      <c r="K54" s="2"/>
      <c r="L54" s="89">
        <v>2</v>
      </c>
    </row>
    <row r="55" spans="1:12" ht="15.75">
      <c r="A55" s="90"/>
      <c r="B55" s="8" t="s">
        <v>41</v>
      </c>
      <c r="C55" s="5"/>
      <c r="D55" s="6">
        <f>D54</f>
        <v>0.025694444444444447</v>
      </c>
      <c r="E55" s="6">
        <f>E54-D54</f>
        <v>0.024293981481481475</v>
      </c>
      <c r="F55" s="6">
        <f>F54-E54</f>
        <v>0.02489583333333334</v>
      </c>
      <c r="G55" s="6">
        <f>G54-F54</f>
        <v>0.023796296296296288</v>
      </c>
      <c r="H55" s="7"/>
      <c r="I55" s="13">
        <f>D55-G55</f>
        <v>0.0018981481481481592</v>
      </c>
      <c r="J55" s="6">
        <f>(D55+E55+F55+G55)/4</f>
        <v>0.024670138888888887</v>
      </c>
      <c r="K55" s="4">
        <f>H54-H52</f>
        <v>0.0033217592592592604</v>
      </c>
      <c r="L55" s="90"/>
    </row>
    <row r="56" spans="1:12" ht="15.75">
      <c r="A56" s="89">
        <v>3</v>
      </c>
      <c r="B56" s="3" t="s">
        <v>11</v>
      </c>
      <c r="C56" s="16">
        <v>4</v>
      </c>
      <c r="D56" s="4">
        <v>0.025694444444444447</v>
      </c>
      <c r="E56" s="4">
        <v>0.049976851851851856</v>
      </c>
      <c r="F56" s="4">
        <v>0.07488425925925926</v>
      </c>
      <c r="G56" s="4">
        <v>0.10298611111111111</v>
      </c>
      <c r="H56" s="4">
        <f>G56</f>
        <v>0.10298611111111111</v>
      </c>
      <c r="I56" s="2"/>
      <c r="J56" s="2"/>
      <c r="K56" s="2"/>
      <c r="L56" s="89">
        <v>3</v>
      </c>
    </row>
    <row r="57" spans="1:12" ht="15.75">
      <c r="A57" s="90"/>
      <c r="B57" s="8" t="s">
        <v>41</v>
      </c>
      <c r="C57" s="5"/>
      <c r="D57" s="6">
        <f>D56</f>
        <v>0.025694444444444447</v>
      </c>
      <c r="E57" s="6">
        <f>E56-D56</f>
        <v>0.02428240740740741</v>
      </c>
      <c r="F57" s="6">
        <f>F56-E56</f>
        <v>0.024907407407407406</v>
      </c>
      <c r="G57" s="6">
        <f>G56-F56</f>
        <v>0.02810185185185185</v>
      </c>
      <c r="H57" s="7"/>
      <c r="I57" s="6">
        <f>G57-D57</f>
        <v>0.0024074074074074032</v>
      </c>
      <c r="J57" s="6">
        <f>(D57+E57+F57+G57)/4</f>
        <v>0.025746527777777778</v>
      </c>
      <c r="K57" s="4">
        <f>H56-H52</f>
        <v>0.007627314814814823</v>
      </c>
      <c r="L57" s="90"/>
    </row>
    <row r="58" spans="1:12" ht="15.75">
      <c r="A58" s="89">
        <v>4</v>
      </c>
      <c r="B58" s="3" t="s">
        <v>21</v>
      </c>
      <c r="C58" s="16">
        <v>2</v>
      </c>
      <c r="D58" s="4">
        <v>0.025694444444444447</v>
      </c>
      <c r="E58" s="4">
        <v>0.05159722222222222</v>
      </c>
      <c r="F58" s="4">
        <v>0.07741898148148148</v>
      </c>
      <c r="G58" s="4">
        <v>0.10476851851851852</v>
      </c>
      <c r="H58" s="4">
        <f>G58</f>
        <v>0.10476851851851852</v>
      </c>
      <c r="I58" s="2"/>
      <c r="J58" s="2"/>
      <c r="K58" s="2"/>
      <c r="L58" s="89">
        <v>4</v>
      </c>
    </row>
    <row r="59" spans="1:12" ht="15.75">
      <c r="A59" s="90"/>
      <c r="B59" s="8" t="s">
        <v>41</v>
      </c>
      <c r="C59" s="5"/>
      <c r="D59" s="6">
        <f>D58</f>
        <v>0.025694444444444447</v>
      </c>
      <c r="E59" s="6">
        <f>E58-D58</f>
        <v>0.02590277777777777</v>
      </c>
      <c r="F59" s="6">
        <f>F58-E58</f>
        <v>0.02582175925925926</v>
      </c>
      <c r="G59" s="6">
        <f>G58-F58</f>
        <v>0.027349537037037047</v>
      </c>
      <c r="H59" s="7"/>
      <c r="I59" s="6">
        <f>G59-D59</f>
        <v>0.0016550925925926004</v>
      </c>
      <c r="J59" s="6">
        <f>(D59+E59+F59+G59)/4</f>
        <v>0.02619212962962963</v>
      </c>
      <c r="K59" s="4">
        <f>H58-H52</f>
        <v>0.009409722222222236</v>
      </c>
      <c r="L59" s="90"/>
    </row>
    <row r="60" spans="1:12" ht="15.75">
      <c r="A60" s="89">
        <v>5</v>
      </c>
      <c r="B60" s="3" t="s">
        <v>40</v>
      </c>
      <c r="C60" s="16">
        <v>6</v>
      </c>
      <c r="D60" s="4">
        <v>0.025752314814814815</v>
      </c>
      <c r="E60" s="4">
        <v>0.05092592592592593</v>
      </c>
      <c r="F60" s="4">
        <v>0.07726851851851851</v>
      </c>
      <c r="G60" s="4">
        <v>0.10756944444444444</v>
      </c>
      <c r="H60" s="4">
        <f>G60</f>
        <v>0.10756944444444444</v>
      </c>
      <c r="I60" s="2"/>
      <c r="J60" s="2"/>
      <c r="K60" s="2"/>
      <c r="L60" s="89">
        <v>5</v>
      </c>
    </row>
    <row r="61" spans="1:12" ht="15.75">
      <c r="A61" s="90"/>
      <c r="B61" s="8" t="s">
        <v>41</v>
      </c>
      <c r="C61" s="5"/>
      <c r="D61" s="6">
        <f>D60</f>
        <v>0.025752314814814815</v>
      </c>
      <c r="E61" s="6">
        <f>E60-D60</f>
        <v>0.025173611111111115</v>
      </c>
      <c r="F61" s="6">
        <f>F60-E60</f>
        <v>0.026342592592592584</v>
      </c>
      <c r="G61" s="6">
        <f>G60-F60</f>
        <v>0.030300925925925926</v>
      </c>
      <c r="H61" s="7"/>
      <c r="I61" s="6">
        <f>G61-D61</f>
        <v>0.004548611111111111</v>
      </c>
      <c r="J61" s="6">
        <f>(D61+E61+F61+G61)/4</f>
        <v>0.02689236111111111</v>
      </c>
      <c r="K61" s="4">
        <f>H60-H52</f>
        <v>0.012210648148148151</v>
      </c>
      <c r="L61" s="90"/>
    </row>
    <row r="62" spans="1:12" ht="15.75">
      <c r="A62" s="92">
        <v>6</v>
      </c>
      <c r="B62" s="3" t="s">
        <v>39</v>
      </c>
      <c r="C62" s="16">
        <v>3</v>
      </c>
      <c r="D62" s="4">
        <v>0.025694444444444447</v>
      </c>
      <c r="E62" s="4">
        <v>0.04961805555555556</v>
      </c>
      <c r="F62" s="4">
        <v>0.07181712962962962</v>
      </c>
      <c r="G62" s="4"/>
      <c r="H62" s="4"/>
      <c r="I62" s="2"/>
      <c r="J62" s="2"/>
      <c r="K62" s="18"/>
      <c r="L62" s="92">
        <v>6</v>
      </c>
    </row>
    <row r="63" spans="1:12" ht="15.75">
      <c r="A63" s="93"/>
      <c r="B63" s="8" t="s">
        <v>41</v>
      </c>
      <c r="C63" s="5"/>
      <c r="D63" s="6">
        <f>D62</f>
        <v>0.025694444444444447</v>
      </c>
      <c r="E63" s="6">
        <f>E62-D62</f>
        <v>0.023923611111111114</v>
      </c>
      <c r="F63" s="6">
        <f>F62-E62</f>
        <v>0.02219907407407406</v>
      </c>
      <c r="G63" s="6"/>
      <c r="H63" s="7"/>
      <c r="I63" s="13">
        <f>D63-F63</f>
        <v>0.0034953703703703883</v>
      </c>
      <c r="J63" s="6">
        <f>(D63+E63+F63)/3</f>
        <v>0.02393904320987654</v>
      </c>
      <c r="K63" s="6"/>
      <c r="L63" s="93"/>
    </row>
    <row r="65" spans="2:4" ht="23.25">
      <c r="B65" s="12" t="s">
        <v>50</v>
      </c>
      <c r="C65" s="12"/>
      <c r="D65" s="12"/>
    </row>
    <row r="67" spans="1:14" s="10" customFormat="1" ht="15.75">
      <c r="A67" s="91" t="s">
        <v>5</v>
      </c>
      <c r="B67" s="91" t="s">
        <v>9</v>
      </c>
      <c r="C67" s="91" t="s">
        <v>12</v>
      </c>
      <c r="D67" s="91" t="s">
        <v>26</v>
      </c>
      <c r="E67" s="91" t="s">
        <v>29</v>
      </c>
      <c r="F67" s="91" t="s">
        <v>35</v>
      </c>
      <c r="G67" s="91" t="s">
        <v>51</v>
      </c>
      <c r="H67" s="91" t="s">
        <v>42</v>
      </c>
      <c r="I67" s="91" t="s">
        <v>10</v>
      </c>
      <c r="K67" s="1"/>
      <c r="L67" s="1"/>
      <c r="M67" s="1"/>
      <c r="N67" s="1"/>
    </row>
    <row r="68" spans="1:9" ht="52.5" customHeight="1">
      <c r="A68" s="91" t="s">
        <v>28</v>
      </c>
      <c r="B68" s="91"/>
      <c r="C68" s="91"/>
      <c r="D68" s="91"/>
      <c r="E68" s="91"/>
      <c r="F68" s="91"/>
      <c r="G68" s="91"/>
      <c r="H68" s="91"/>
      <c r="I68" s="91"/>
    </row>
    <row r="69" spans="1:9" ht="15.75">
      <c r="A69" s="89">
        <v>1</v>
      </c>
      <c r="B69" s="3" t="s">
        <v>14</v>
      </c>
      <c r="C69" s="16">
        <v>8</v>
      </c>
      <c r="D69" s="4">
        <v>0.026157407407407407</v>
      </c>
      <c r="E69" s="4">
        <v>0.0575462962962963</v>
      </c>
      <c r="F69" s="4">
        <f>E69</f>
        <v>0.0575462962962963</v>
      </c>
      <c r="G69" s="2"/>
      <c r="H69" s="2"/>
      <c r="I69" s="89">
        <v>1</v>
      </c>
    </row>
    <row r="70" spans="1:9" ht="15.75">
      <c r="A70" s="90"/>
      <c r="B70" s="8" t="s">
        <v>41</v>
      </c>
      <c r="C70" s="5"/>
      <c r="D70" s="6">
        <f>D69</f>
        <v>0.026157407407407407</v>
      </c>
      <c r="E70" s="6">
        <f>E69-D69</f>
        <v>0.03138888888888889</v>
      </c>
      <c r="F70" s="7"/>
      <c r="G70" s="6"/>
      <c r="H70" s="6">
        <f>(D70+E70)/2</f>
        <v>0.02877314814814815</v>
      </c>
      <c r="I70" s="90"/>
    </row>
  </sheetData>
  <sheetProtection/>
  <mergeCells count="88">
    <mergeCell ref="O8:O9"/>
    <mergeCell ref="L8:L9"/>
    <mergeCell ref="M8:M9"/>
    <mergeCell ref="N8:N9"/>
    <mergeCell ref="F67:F68"/>
    <mergeCell ref="E8:E9"/>
    <mergeCell ref="F8:F9"/>
    <mergeCell ref="I8:I9"/>
    <mergeCell ref="J8:J9"/>
    <mergeCell ref="K8:K9"/>
    <mergeCell ref="A20:A21"/>
    <mergeCell ref="A22:A23"/>
    <mergeCell ref="G8:G9"/>
    <mergeCell ref="H8:H9"/>
    <mergeCell ref="H50:H51"/>
    <mergeCell ref="D50:D51"/>
    <mergeCell ref="B8:B9"/>
    <mergeCell ref="C8:C9"/>
    <mergeCell ref="D8:D9"/>
    <mergeCell ref="A26:A27"/>
    <mergeCell ref="O10:O11"/>
    <mergeCell ref="O12:O13"/>
    <mergeCell ref="O14:O15"/>
    <mergeCell ref="O16:O17"/>
    <mergeCell ref="A10:A11"/>
    <mergeCell ref="A12:A13"/>
    <mergeCell ref="A14:A15"/>
    <mergeCell ref="A16:A17"/>
    <mergeCell ref="O26:O27"/>
    <mergeCell ref="A32:A33"/>
    <mergeCell ref="O32:O33"/>
    <mergeCell ref="O18:O19"/>
    <mergeCell ref="O20:O21"/>
    <mergeCell ref="O22:O23"/>
    <mergeCell ref="O24:O25"/>
    <mergeCell ref="A24:A25"/>
    <mergeCell ref="A18:A19"/>
    <mergeCell ref="A28:A29"/>
    <mergeCell ref="O28:O29"/>
    <mergeCell ref="A30:A31"/>
    <mergeCell ref="O30:O31"/>
    <mergeCell ref="A34:A35"/>
    <mergeCell ref="O34:O35"/>
    <mergeCell ref="A62:A63"/>
    <mergeCell ref="O40:O41"/>
    <mergeCell ref="A40:A41"/>
    <mergeCell ref="A38:A39"/>
    <mergeCell ref="O38:O39"/>
    <mergeCell ref="A36:A37"/>
    <mergeCell ref="O36:O37"/>
    <mergeCell ref="A58:A59"/>
    <mergeCell ref="A8:A9"/>
    <mergeCell ref="B2:H2"/>
    <mergeCell ref="B3:H3"/>
    <mergeCell ref="L56:L57"/>
    <mergeCell ref="O42:O43"/>
    <mergeCell ref="O44:O45"/>
    <mergeCell ref="C50:C51"/>
    <mergeCell ref="A67:A68"/>
    <mergeCell ref="B67:B68"/>
    <mergeCell ref="C67:C68"/>
    <mergeCell ref="D67:D68"/>
    <mergeCell ref="E67:E68"/>
    <mergeCell ref="A42:A43"/>
    <mergeCell ref="A44:A45"/>
    <mergeCell ref="A60:A61"/>
    <mergeCell ref="A50:A51"/>
    <mergeCell ref="B50:B51"/>
    <mergeCell ref="A56:A57"/>
    <mergeCell ref="L60:L61"/>
    <mergeCell ref="J50:J51"/>
    <mergeCell ref="L50:L51"/>
    <mergeCell ref="A54:A55"/>
    <mergeCell ref="L54:L55"/>
    <mergeCell ref="I50:I51"/>
    <mergeCell ref="A52:A53"/>
    <mergeCell ref="L52:L53"/>
    <mergeCell ref="K50:K51"/>
    <mergeCell ref="L58:L59"/>
    <mergeCell ref="E50:E51"/>
    <mergeCell ref="F50:F51"/>
    <mergeCell ref="G50:G51"/>
    <mergeCell ref="A69:A70"/>
    <mergeCell ref="G67:G68"/>
    <mergeCell ref="H67:H68"/>
    <mergeCell ref="I67:I68"/>
    <mergeCell ref="I69:I70"/>
    <mergeCell ref="L62:L6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O72"/>
  <sheetViews>
    <sheetView zoomScalePageLayoutView="0" workbookViewId="0" topLeftCell="A19">
      <selection activeCell="O7" sqref="O7"/>
    </sheetView>
  </sheetViews>
  <sheetFormatPr defaultColWidth="9.140625" defaultRowHeight="12.75"/>
  <cols>
    <col min="1" max="1" width="5.421875" style="19" customWidth="1"/>
    <col min="2" max="2" width="4.8515625" style="19" customWidth="1"/>
    <col min="3" max="3" width="22.140625" style="0" customWidth="1"/>
    <col min="4" max="4" width="9.00390625" style="19" customWidth="1"/>
    <col min="5" max="5" width="17.140625" style="19" customWidth="1"/>
    <col min="12" max="12" width="10.421875" style="0" customWidth="1"/>
    <col min="13" max="13" width="11.421875" style="0" customWidth="1"/>
    <col min="14" max="14" width="13.00390625" style="0" customWidth="1"/>
    <col min="15" max="15" width="10.8515625" style="0" customWidth="1"/>
  </cols>
  <sheetData>
    <row r="1" spans="1:13" ht="18.75">
      <c r="A1" s="104" t="s">
        <v>101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4" ht="15">
      <c r="A2" s="105" t="s">
        <v>103</v>
      </c>
      <c r="B2" s="105"/>
      <c r="C2" s="105"/>
      <c r="D2" s="105"/>
      <c r="E2" s="105"/>
      <c r="F2" s="106" t="s">
        <v>54</v>
      </c>
      <c r="G2" s="106"/>
      <c r="H2" s="106"/>
      <c r="I2" s="106"/>
      <c r="J2" s="106"/>
      <c r="K2" s="106"/>
      <c r="L2" s="106"/>
      <c r="M2" s="106"/>
      <c r="N2" s="106"/>
    </row>
    <row r="4" spans="1:15" s="22" customFormat="1" ht="41.25" customHeight="1">
      <c r="A4" s="25" t="s">
        <v>55</v>
      </c>
      <c r="B4" s="25" t="s">
        <v>105</v>
      </c>
      <c r="C4" s="25" t="s">
        <v>56</v>
      </c>
      <c r="D4" s="25" t="s">
        <v>115</v>
      </c>
      <c r="E4" s="25" t="s">
        <v>114</v>
      </c>
      <c r="F4" s="25" t="s">
        <v>26</v>
      </c>
      <c r="G4" s="25" t="s">
        <v>29</v>
      </c>
      <c r="H4" s="25" t="s">
        <v>96</v>
      </c>
      <c r="I4" s="25" t="s">
        <v>97</v>
      </c>
      <c r="J4" s="25" t="s">
        <v>98</v>
      </c>
      <c r="K4" s="25" t="s">
        <v>33</v>
      </c>
      <c r="L4" s="25" t="s">
        <v>99</v>
      </c>
      <c r="M4" s="25" t="s">
        <v>106</v>
      </c>
      <c r="N4" s="25" t="s">
        <v>52</v>
      </c>
      <c r="O4" s="25" t="s">
        <v>104</v>
      </c>
    </row>
    <row r="5" spans="1:15" ht="12.75" customHeight="1">
      <c r="A5" s="27">
        <v>1</v>
      </c>
      <c r="B5" s="27">
        <v>98</v>
      </c>
      <c r="C5" s="28" t="s">
        <v>7</v>
      </c>
      <c r="D5" s="27">
        <v>1988</v>
      </c>
      <c r="E5" s="27" t="s">
        <v>57</v>
      </c>
      <c r="F5" s="29">
        <v>0.014305555555555557</v>
      </c>
      <c r="G5" s="29">
        <v>0.030844907407407404</v>
      </c>
      <c r="H5" s="29">
        <v>0.046516203703703705</v>
      </c>
      <c r="I5" s="29">
        <v>0.06148148148148148</v>
      </c>
      <c r="J5" s="29">
        <v>0.07837962962962963</v>
      </c>
      <c r="K5" s="29">
        <v>0.09531250000000001</v>
      </c>
      <c r="L5" s="29">
        <v>0.11248171296296296</v>
      </c>
      <c r="M5" s="30" t="s">
        <v>107</v>
      </c>
      <c r="N5" s="32">
        <f>L5/7</f>
        <v>0.016068816137566135</v>
      </c>
      <c r="O5" s="20"/>
    </row>
    <row r="6" spans="1:15" ht="12.75">
      <c r="A6" s="99" t="s">
        <v>41</v>
      </c>
      <c r="B6" s="100"/>
      <c r="C6" s="100"/>
      <c r="D6" s="100"/>
      <c r="E6" s="101"/>
      <c r="F6" s="31">
        <v>0.014305555555555557</v>
      </c>
      <c r="G6" s="31">
        <f aca="true" t="shared" si="0" ref="G6:L6">G5-F5</f>
        <v>0.016539351851851847</v>
      </c>
      <c r="H6" s="31">
        <f t="shared" si="0"/>
        <v>0.0156712962962963</v>
      </c>
      <c r="I6" s="31">
        <f t="shared" si="0"/>
        <v>0.014965277777777772</v>
      </c>
      <c r="J6" s="31">
        <f t="shared" si="0"/>
        <v>0.016898148148148155</v>
      </c>
      <c r="K6" s="31">
        <f t="shared" si="0"/>
        <v>0.016932870370370376</v>
      </c>
      <c r="L6" s="31">
        <f t="shared" si="0"/>
        <v>0.01716921296296295</v>
      </c>
      <c r="M6" s="24"/>
      <c r="N6" s="20"/>
      <c r="O6" s="20"/>
    </row>
    <row r="7" spans="1:15" ht="12.75">
      <c r="A7" s="27">
        <v>2</v>
      </c>
      <c r="B7" s="27">
        <v>10</v>
      </c>
      <c r="C7" s="28" t="s">
        <v>58</v>
      </c>
      <c r="D7" s="27">
        <v>1986</v>
      </c>
      <c r="E7" s="27" t="s">
        <v>59</v>
      </c>
      <c r="F7" s="29">
        <v>0.01615740740740741</v>
      </c>
      <c r="G7" s="29">
        <v>0.034768518518518525</v>
      </c>
      <c r="H7" s="29">
        <v>0.05108796296296297</v>
      </c>
      <c r="I7" s="29">
        <v>0.06814814814814814</v>
      </c>
      <c r="J7" s="29">
        <v>0.08694444444444445</v>
      </c>
      <c r="K7" s="29">
        <v>0.10590277777777778</v>
      </c>
      <c r="L7" s="29">
        <v>0.125</v>
      </c>
      <c r="M7" s="29" t="s">
        <v>60</v>
      </c>
      <c r="N7" s="32">
        <f>L7/7</f>
        <v>0.017857142857142856</v>
      </c>
      <c r="O7" s="38">
        <f>L7-L5</f>
        <v>0.012518287037037043</v>
      </c>
    </row>
    <row r="8" spans="1:15" ht="12.75" customHeight="1">
      <c r="A8" s="99" t="s">
        <v>41</v>
      </c>
      <c r="B8" s="102"/>
      <c r="C8" s="102"/>
      <c r="D8" s="102"/>
      <c r="E8" s="103"/>
      <c r="F8" s="31">
        <f>F7</f>
        <v>0.01615740740740741</v>
      </c>
      <c r="G8" s="31">
        <f aca="true" t="shared" si="1" ref="G8:L8">G7-F7</f>
        <v>0.018611111111111116</v>
      </c>
      <c r="H8" s="31">
        <f t="shared" si="1"/>
        <v>0.016319444444444442</v>
      </c>
      <c r="I8" s="31">
        <f t="shared" si="1"/>
        <v>0.01706018518518517</v>
      </c>
      <c r="J8" s="31">
        <f t="shared" si="1"/>
        <v>0.01879629629629631</v>
      </c>
      <c r="K8" s="31">
        <f t="shared" si="1"/>
        <v>0.018958333333333327</v>
      </c>
      <c r="L8" s="31">
        <f t="shared" si="1"/>
        <v>0.019097222222222224</v>
      </c>
      <c r="M8" s="24"/>
      <c r="N8" s="20"/>
      <c r="O8" s="20"/>
    </row>
    <row r="9" spans="1:15" ht="12.75">
      <c r="A9" s="27">
        <v>3</v>
      </c>
      <c r="B9" s="27">
        <v>41</v>
      </c>
      <c r="C9" s="28" t="s">
        <v>3</v>
      </c>
      <c r="D9" s="27">
        <v>1956</v>
      </c>
      <c r="E9" s="27" t="s">
        <v>57</v>
      </c>
      <c r="F9" s="29">
        <v>0.01671296296296296</v>
      </c>
      <c r="G9" s="29">
        <v>0.03350694444444444</v>
      </c>
      <c r="H9" s="29">
        <v>0.05136574074074074</v>
      </c>
      <c r="I9" s="29">
        <v>0.07023148148148149</v>
      </c>
      <c r="J9" s="29">
        <v>0.0910763888888889</v>
      </c>
      <c r="K9" s="29">
        <v>0.1115162037037037</v>
      </c>
      <c r="L9" s="29">
        <v>0.13180555555555556</v>
      </c>
      <c r="M9" s="29" t="s">
        <v>61</v>
      </c>
      <c r="N9" s="32">
        <f>L9/7</f>
        <v>0.01882936507936508</v>
      </c>
      <c r="O9" s="38">
        <f>L9-L5</f>
        <v>0.019323842592592608</v>
      </c>
    </row>
    <row r="10" spans="1:15" ht="12.75">
      <c r="A10" s="99" t="s">
        <v>41</v>
      </c>
      <c r="B10" s="100"/>
      <c r="C10" s="100"/>
      <c r="D10" s="100"/>
      <c r="E10" s="101"/>
      <c r="F10" s="31">
        <f>F9</f>
        <v>0.01671296296296296</v>
      </c>
      <c r="G10" s="31">
        <f aca="true" t="shared" si="2" ref="G10:L10">G9-F9</f>
        <v>0.016793981481481483</v>
      </c>
      <c r="H10" s="31">
        <f t="shared" si="2"/>
        <v>0.017858796296296296</v>
      </c>
      <c r="I10" s="31">
        <f t="shared" si="2"/>
        <v>0.018865740740740752</v>
      </c>
      <c r="J10" s="31">
        <f t="shared" si="2"/>
        <v>0.02084490740740741</v>
      </c>
      <c r="K10" s="31">
        <f t="shared" si="2"/>
        <v>0.0204398148148148</v>
      </c>
      <c r="L10" s="31">
        <f t="shared" si="2"/>
        <v>0.020289351851851864</v>
      </c>
      <c r="M10" s="24"/>
      <c r="N10" s="20"/>
      <c r="O10" s="20"/>
    </row>
    <row r="11" spans="1:15" ht="12.75">
      <c r="A11" s="27">
        <v>4</v>
      </c>
      <c r="B11" s="27">
        <v>5</v>
      </c>
      <c r="C11" s="28" t="s">
        <v>62</v>
      </c>
      <c r="D11" s="27">
        <v>1986</v>
      </c>
      <c r="E11" s="27" t="s">
        <v>63</v>
      </c>
      <c r="F11" s="29">
        <v>0.016145833333333335</v>
      </c>
      <c r="G11" s="29">
        <v>0.032499999999999994</v>
      </c>
      <c r="H11" s="29">
        <v>0.04953703703703704</v>
      </c>
      <c r="I11" s="29">
        <v>0.06760416666666667</v>
      </c>
      <c r="J11" s="29">
        <v>0.08572916666666668</v>
      </c>
      <c r="K11" s="29">
        <v>0.10708333333333335</v>
      </c>
      <c r="L11" s="29">
        <v>0.13497685185185185</v>
      </c>
      <c r="M11" s="29" t="s">
        <v>64</v>
      </c>
      <c r="N11" s="32">
        <f>L11/7</f>
        <v>0.019282407407407408</v>
      </c>
      <c r="O11" s="38">
        <f>L11-L5</f>
        <v>0.02249513888888889</v>
      </c>
    </row>
    <row r="12" spans="1:15" ht="12.75">
      <c r="A12" s="99" t="s">
        <v>41</v>
      </c>
      <c r="B12" s="100"/>
      <c r="C12" s="100"/>
      <c r="D12" s="100"/>
      <c r="E12" s="101"/>
      <c r="F12" s="31">
        <f>F11</f>
        <v>0.016145833333333335</v>
      </c>
      <c r="G12" s="31">
        <f aca="true" t="shared" si="3" ref="G12:L12">G11-F11</f>
        <v>0.01635416666666666</v>
      </c>
      <c r="H12" s="31">
        <f t="shared" si="3"/>
        <v>0.017037037037037045</v>
      </c>
      <c r="I12" s="31">
        <f t="shared" si="3"/>
        <v>0.018067129629629634</v>
      </c>
      <c r="J12" s="31">
        <f t="shared" si="3"/>
        <v>0.018125000000000002</v>
      </c>
      <c r="K12" s="31">
        <f t="shared" si="3"/>
        <v>0.021354166666666674</v>
      </c>
      <c r="L12" s="31">
        <f t="shared" si="3"/>
        <v>0.027893518518518498</v>
      </c>
      <c r="M12" s="24"/>
      <c r="N12" s="20"/>
      <c r="O12" s="20"/>
    </row>
    <row r="13" spans="1:15" ht="12.75">
      <c r="A13" s="27">
        <v>5</v>
      </c>
      <c r="B13" s="27">
        <v>29</v>
      </c>
      <c r="C13" s="28" t="s">
        <v>6</v>
      </c>
      <c r="D13" s="27">
        <v>1963</v>
      </c>
      <c r="E13" s="27" t="s">
        <v>57</v>
      </c>
      <c r="F13" s="29">
        <v>0.017766203703703704</v>
      </c>
      <c r="G13" s="29">
        <v>0.03599537037037037</v>
      </c>
      <c r="H13" s="29">
        <v>0.05474537037037037</v>
      </c>
      <c r="I13" s="29">
        <v>0.07483796296296297</v>
      </c>
      <c r="J13" s="29">
        <v>0.0954861111111111</v>
      </c>
      <c r="K13" s="29">
        <v>0.1178587962962963</v>
      </c>
      <c r="L13" s="29">
        <v>0.14045474537037037</v>
      </c>
      <c r="M13" s="29" t="s">
        <v>65</v>
      </c>
      <c r="N13" s="32">
        <f>L13/7</f>
        <v>0.020064963624338624</v>
      </c>
      <c r="O13" s="38">
        <f>L13-L5</f>
        <v>0.027973032407407408</v>
      </c>
    </row>
    <row r="14" spans="1:15" ht="12.75" customHeight="1">
      <c r="A14" s="99" t="s">
        <v>41</v>
      </c>
      <c r="B14" s="100"/>
      <c r="C14" s="100"/>
      <c r="D14" s="100"/>
      <c r="E14" s="101"/>
      <c r="F14" s="31">
        <f>F13</f>
        <v>0.017766203703703704</v>
      </c>
      <c r="G14" s="31">
        <f aca="true" t="shared" si="4" ref="G14:L14">G13-F13</f>
        <v>0.018229166666666668</v>
      </c>
      <c r="H14" s="31">
        <f t="shared" si="4"/>
        <v>0.018749999999999996</v>
      </c>
      <c r="I14" s="31">
        <f t="shared" si="4"/>
        <v>0.0200925925925926</v>
      </c>
      <c r="J14" s="31">
        <f t="shared" si="4"/>
        <v>0.020648148148148138</v>
      </c>
      <c r="K14" s="31">
        <f t="shared" si="4"/>
        <v>0.02237268518518519</v>
      </c>
      <c r="L14" s="31">
        <f t="shared" si="4"/>
        <v>0.02259594907407407</v>
      </c>
      <c r="M14" s="24"/>
      <c r="N14" s="20"/>
      <c r="O14" s="20"/>
    </row>
    <row r="15" spans="1:15" ht="12.75">
      <c r="A15" s="27">
        <v>6</v>
      </c>
      <c r="B15" s="27">
        <v>12</v>
      </c>
      <c r="C15" s="28" t="s">
        <v>66</v>
      </c>
      <c r="D15" s="27">
        <v>1968</v>
      </c>
      <c r="E15" s="27" t="s">
        <v>57</v>
      </c>
      <c r="F15" s="29">
        <v>0.019756944444444445</v>
      </c>
      <c r="G15" s="29">
        <v>0.04009259259259259</v>
      </c>
      <c r="H15" s="29">
        <v>0.05966435185185185</v>
      </c>
      <c r="I15" s="29">
        <v>0.08078703703703703</v>
      </c>
      <c r="J15" s="29">
        <v>0.1024537037037037</v>
      </c>
      <c r="K15" s="29">
        <v>0.12665509259259258</v>
      </c>
      <c r="L15" s="26" t="s">
        <v>108</v>
      </c>
      <c r="M15" s="20"/>
      <c r="N15" s="33">
        <f>K15/6</f>
        <v>0.02110918209876543</v>
      </c>
      <c r="O15" s="20"/>
    </row>
    <row r="16" spans="1:15" ht="12.75" customHeight="1">
      <c r="A16" s="99" t="s">
        <v>41</v>
      </c>
      <c r="B16" s="100"/>
      <c r="C16" s="100"/>
      <c r="D16" s="100"/>
      <c r="E16" s="101"/>
      <c r="F16" s="31">
        <f>F15</f>
        <v>0.019756944444444445</v>
      </c>
      <c r="G16" s="31">
        <f>G15-F15</f>
        <v>0.020335648148148144</v>
      </c>
      <c r="H16" s="31">
        <f>H15-G15</f>
        <v>0.01957175925925926</v>
      </c>
      <c r="I16" s="31">
        <f>I15-H15</f>
        <v>0.021122685185185182</v>
      </c>
      <c r="J16" s="31">
        <f>J15-I15</f>
        <v>0.021666666666666667</v>
      </c>
      <c r="K16" s="31">
        <f>K15-J15</f>
        <v>0.024201388888888883</v>
      </c>
      <c r="L16" s="24"/>
      <c r="M16" s="24"/>
      <c r="N16" s="20"/>
      <c r="O16" s="20"/>
    </row>
    <row r="17" spans="1:15" ht="12.75">
      <c r="A17" s="27">
        <v>7</v>
      </c>
      <c r="B17" s="27">
        <v>11</v>
      </c>
      <c r="C17" s="28" t="s">
        <v>0</v>
      </c>
      <c r="D17" s="27">
        <v>1980</v>
      </c>
      <c r="E17" s="27" t="s">
        <v>57</v>
      </c>
      <c r="F17" s="29">
        <v>0.014293981481481482</v>
      </c>
      <c r="G17" s="29">
        <v>0.030821759259259257</v>
      </c>
      <c r="H17" s="29">
        <v>0.046516203703703705</v>
      </c>
      <c r="I17" s="29">
        <v>0.06149305555555556</v>
      </c>
      <c r="J17" s="29">
        <v>0.08587962962962963</v>
      </c>
      <c r="K17" s="20"/>
      <c r="L17" s="26" t="s">
        <v>109</v>
      </c>
      <c r="M17" s="24"/>
      <c r="N17" s="33">
        <f>J17/5</f>
        <v>0.017175925925925924</v>
      </c>
      <c r="O17" s="20"/>
    </row>
    <row r="18" spans="1:15" ht="12.75">
      <c r="A18" s="99" t="s">
        <v>41</v>
      </c>
      <c r="B18" s="100"/>
      <c r="C18" s="100"/>
      <c r="D18" s="100"/>
      <c r="E18" s="101"/>
      <c r="F18" s="31">
        <f>F17</f>
        <v>0.014293981481481482</v>
      </c>
      <c r="G18" s="31">
        <f>G17-F17</f>
        <v>0.016527777777777773</v>
      </c>
      <c r="H18" s="31">
        <f>H17-G17</f>
        <v>0.01569444444444445</v>
      </c>
      <c r="I18" s="31">
        <f>I17-H17</f>
        <v>0.014976851851851852</v>
      </c>
      <c r="J18" s="31">
        <f>J17-I17</f>
        <v>0.024386574074074067</v>
      </c>
      <c r="K18" s="20"/>
      <c r="L18" s="24"/>
      <c r="M18" s="24"/>
      <c r="N18" s="20"/>
      <c r="O18" s="20"/>
    </row>
    <row r="19" spans="1:15" ht="12.75">
      <c r="A19" s="27">
        <v>8</v>
      </c>
      <c r="B19" s="27">
        <v>8</v>
      </c>
      <c r="C19" s="28" t="s">
        <v>2</v>
      </c>
      <c r="D19" s="27">
        <v>1961</v>
      </c>
      <c r="E19" s="27" t="s">
        <v>57</v>
      </c>
      <c r="F19" s="29">
        <v>0.017777777777777778</v>
      </c>
      <c r="G19" s="29">
        <v>0.03616898148148148</v>
      </c>
      <c r="H19" s="29">
        <v>0.05686342592592592</v>
      </c>
      <c r="I19" s="29">
        <v>0.07922453703703704</v>
      </c>
      <c r="J19" s="29">
        <v>0.10248842592592593</v>
      </c>
      <c r="K19" s="20"/>
      <c r="L19" s="26" t="s">
        <v>109</v>
      </c>
      <c r="M19" s="24"/>
      <c r="N19" s="33">
        <f>J19/5</f>
        <v>0.020497685185185185</v>
      </c>
      <c r="O19" s="20"/>
    </row>
    <row r="20" spans="1:15" ht="12.75">
      <c r="A20" s="99" t="s">
        <v>41</v>
      </c>
      <c r="B20" s="100"/>
      <c r="C20" s="100"/>
      <c r="D20" s="100"/>
      <c r="E20" s="101"/>
      <c r="F20" s="31">
        <f>F19</f>
        <v>0.017777777777777778</v>
      </c>
      <c r="G20" s="31">
        <f>G19-F19</f>
        <v>0.018391203703703705</v>
      </c>
      <c r="H20" s="31">
        <f>H19-G19</f>
        <v>0.02069444444444444</v>
      </c>
      <c r="I20" s="31">
        <f>I19-H19</f>
        <v>0.022361111111111116</v>
      </c>
      <c r="J20" s="31">
        <f>J19-I19</f>
        <v>0.02326388888888889</v>
      </c>
      <c r="K20" s="20"/>
      <c r="L20" s="24"/>
      <c r="M20" s="24"/>
      <c r="N20" s="20"/>
      <c r="O20" s="20"/>
    </row>
    <row r="21" spans="1:15" ht="12.75">
      <c r="A21" s="27">
        <v>9</v>
      </c>
      <c r="B21" s="27">
        <v>6</v>
      </c>
      <c r="C21" s="28" t="s">
        <v>67</v>
      </c>
      <c r="D21" s="27">
        <v>1957</v>
      </c>
      <c r="E21" s="27" t="s">
        <v>68</v>
      </c>
      <c r="F21" s="29">
        <v>0.01996527777777778</v>
      </c>
      <c r="G21" s="29">
        <v>0.04215277777777778</v>
      </c>
      <c r="H21" s="29">
        <v>0.06440972222222223</v>
      </c>
      <c r="I21" s="29">
        <v>0.08927083333333334</v>
      </c>
      <c r="J21" s="29">
        <v>0.11597222222222221</v>
      </c>
      <c r="K21" s="20"/>
      <c r="L21" s="26" t="s">
        <v>109</v>
      </c>
      <c r="M21" s="24"/>
      <c r="N21" s="33">
        <f>J21/5</f>
        <v>0.02319444444444444</v>
      </c>
      <c r="O21" s="20"/>
    </row>
    <row r="22" spans="1:15" ht="12.75">
      <c r="A22" s="99" t="s">
        <v>41</v>
      </c>
      <c r="B22" s="100"/>
      <c r="C22" s="100"/>
      <c r="D22" s="100"/>
      <c r="E22" s="101"/>
      <c r="F22" s="31">
        <f>F21</f>
        <v>0.01996527777777778</v>
      </c>
      <c r="G22" s="31">
        <f>G21-F21</f>
        <v>0.022187500000000002</v>
      </c>
      <c r="H22" s="31">
        <f>H21-G21</f>
        <v>0.022256944444444447</v>
      </c>
      <c r="I22" s="31">
        <f>I21-H21</f>
        <v>0.02486111111111111</v>
      </c>
      <c r="J22" s="31">
        <f>J21-I21</f>
        <v>0.026701388888888872</v>
      </c>
      <c r="K22" s="20"/>
      <c r="L22" s="24"/>
      <c r="M22" s="24"/>
      <c r="N22" s="20"/>
      <c r="O22" s="20"/>
    </row>
    <row r="23" spans="1:15" ht="12.75">
      <c r="A23" s="27">
        <v>10</v>
      </c>
      <c r="B23" s="27">
        <v>3</v>
      </c>
      <c r="C23" s="28" t="s">
        <v>69</v>
      </c>
      <c r="D23" s="27">
        <v>1975</v>
      </c>
      <c r="E23" s="27" t="s">
        <v>57</v>
      </c>
      <c r="F23" s="29">
        <v>0.01613425925925926</v>
      </c>
      <c r="G23" s="29">
        <v>0.03260416666666667</v>
      </c>
      <c r="H23" s="29">
        <v>0.04972222222222222</v>
      </c>
      <c r="I23" s="20"/>
      <c r="J23" s="20"/>
      <c r="K23" s="20"/>
      <c r="L23" s="26" t="s">
        <v>110</v>
      </c>
      <c r="M23" s="24"/>
      <c r="N23" s="33">
        <f>H23/3</f>
        <v>0.016574074074074074</v>
      </c>
      <c r="O23" s="20"/>
    </row>
    <row r="24" spans="1:15" ht="12.75">
      <c r="A24" s="99" t="s">
        <v>41</v>
      </c>
      <c r="B24" s="100"/>
      <c r="C24" s="100"/>
      <c r="D24" s="100"/>
      <c r="E24" s="101"/>
      <c r="F24" s="31">
        <f>F23</f>
        <v>0.01613425925925926</v>
      </c>
      <c r="G24" s="31">
        <f>G23-F23</f>
        <v>0.01646990740740741</v>
      </c>
      <c r="H24" s="31">
        <f>H23-G23</f>
        <v>0.017118055555555553</v>
      </c>
      <c r="I24" s="20"/>
      <c r="J24" s="20"/>
      <c r="K24" s="20"/>
      <c r="M24" s="24"/>
      <c r="N24" s="20"/>
      <c r="O24" s="20"/>
    </row>
    <row r="25" spans="1:15" ht="12.75">
      <c r="A25" s="27">
        <v>11</v>
      </c>
      <c r="B25" s="27">
        <v>1</v>
      </c>
      <c r="C25" s="28" t="s">
        <v>70</v>
      </c>
      <c r="D25" s="27">
        <v>1989</v>
      </c>
      <c r="E25" s="27" t="s">
        <v>63</v>
      </c>
      <c r="F25" s="29">
        <v>0.01818287037037037</v>
      </c>
      <c r="G25" s="29">
        <v>0.03778935185185185</v>
      </c>
      <c r="H25" s="20"/>
      <c r="I25" s="20"/>
      <c r="J25" s="20"/>
      <c r="K25" s="20"/>
      <c r="L25" s="26" t="s">
        <v>111</v>
      </c>
      <c r="M25" s="24"/>
      <c r="N25" s="33">
        <f>G25/2</f>
        <v>0.018894675925925926</v>
      </c>
      <c r="O25" s="20"/>
    </row>
    <row r="26" spans="1:15" ht="12.75">
      <c r="A26" s="99" t="s">
        <v>41</v>
      </c>
      <c r="B26" s="100"/>
      <c r="C26" s="100"/>
      <c r="D26" s="100"/>
      <c r="E26" s="101"/>
      <c r="F26" s="31">
        <f>F25</f>
        <v>0.01818287037037037</v>
      </c>
      <c r="G26" s="31">
        <f>G25-F25</f>
        <v>0.01960648148148148</v>
      </c>
      <c r="H26" s="20"/>
      <c r="I26" s="20"/>
      <c r="J26" s="20"/>
      <c r="K26" s="20"/>
      <c r="L26" s="24"/>
      <c r="M26" s="24"/>
      <c r="N26" s="20"/>
      <c r="O26" s="20"/>
    </row>
    <row r="27" spans="1:15" ht="12.75">
      <c r="A27" s="27">
        <v>12</v>
      </c>
      <c r="B27" s="27">
        <v>9</v>
      </c>
      <c r="C27" s="28" t="s">
        <v>71</v>
      </c>
      <c r="D27" s="27">
        <v>1968</v>
      </c>
      <c r="E27" s="27" t="s">
        <v>59</v>
      </c>
      <c r="F27" s="29">
        <v>0.01778935185185185</v>
      </c>
      <c r="G27" s="20"/>
      <c r="H27" s="20"/>
      <c r="I27" s="20"/>
      <c r="J27" s="20"/>
      <c r="K27" s="20"/>
      <c r="L27" s="26" t="s">
        <v>112</v>
      </c>
      <c r="M27" s="24"/>
      <c r="N27" s="20"/>
      <c r="O27" s="20"/>
    </row>
    <row r="28" spans="1:15" ht="12.75">
      <c r="A28" s="99" t="s">
        <v>41</v>
      </c>
      <c r="B28" s="100"/>
      <c r="C28" s="100"/>
      <c r="D28" s="100"/>
      <c r="E28" s="101"/>
      <c r="F28" s="24"/>
      <c r="G28" s="20"/>
      <c r="H28" s="20"/>
      <c r="I28" s="20"/>
      <c r="J28" s="20"/>
      <c r="K28" s="20"/>
      <c r="L28" s="24"/>
      <c r="M28" s="24"/>
      <c r="N28" s="20"/>
      <c r="O28" s="20"/>
    </row>
    <row r="29" spans="1:15" ht="12.75">
      <c r="A29" s="27">
        <v>13</v>
      </c>
      <c r="B29" s="27">
        <v>4</v>
      </c>
      <c r="C29" s="28" t="s">
        <v>95</v>
      </c>
      <c r="D29" s="27">
        <v>1986</v>
      </c>
      <c r="E29" s="27" t="s">
        <v>57</v>
      </c>
      <c r="F29" s="29">
        <v>0.018229166666666668</v>
      </c>
      <c r="G29" s="20"/>
      <c r="H29" s="20"/>
      <c r="I29" s="20"/>
      <c r="J29" s="20"/>
      <c r="K29" s="20"/>
      <c r="L29" s="26" t="s">
        <v>112</v>
      </c>
      <c r="M29" s="24"/>
      <c r="N29" s="20"/>
      <c r="O29" s="20"/>
    </row>
    <row r="30" spans="1:15" ht="12.75">
      <c r="A30" s="99" t="s">
        <v>41</v>
      </c>
      <c r="B30" s="100"/>
      <c r="C30" s="100"/>
      <c r="D30" s="100"/>
      <c r="E30" s="101"/>
      <c r="F30" s="20"/>
      <c r="G30" s="20"/>
      <c r="H30" s="20"/>
      <c r="I30" s="20"/>
      <c r="J30" s="20"/>
      <c r="K30" s="20"/>
      <c r="L30" s="24"/>
      <c r="M30" s="24"/>
      <c r="N30" s="20"/>
      <c r="O30" s="20"/>
    </row>
    <row r="31" spans="1:15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4"/>
      <c r="M31" s="24"/>
      <c r="N31" s="20"/>
      <c r="O31" s="20"/>
    </row>
    <row r="32" spans="1:15" ht="12.75">
      <c r="A32" s="20"/>
      <c r="B32" s="20"/>
      <c r="C32" s="37" t="s">
        <v>72</v>
      </c>
      <c r="D32" s="20"/>
      <c r="E32" s="20"/>
      <c r="F32" s="20"/>
      <c r="G32" s="20"/>
      <c r="H32" s="20"/>
      <c r="I32" s="20"/>
      <c r="J32" s="20"/>
      <c r="K32" s="20"/>
      <c r="L32" s="24"/>
      <c r="M32" s="24"/>
      <c r="N32" s="20"/>
      <c r="O32" s="20"/>
    </row>
    <row r="33" spans="1:15" ht="12.75">
      <c r="A33" s="27">
        <v>1</v>
      </c>
      <c r="B33" s="27">
        <v>5</v>
      </c>
      <c r="C33" s="28" t="s">
        <v>73</v>
      </c>
      <c r="D33" s="27">
        <v>1980</v>
      </c>
      <c r="E33" s="27" t="s">
        <v>57</v>
      </c>
      <c r="F33" s="29">
        <v>0.019363425925925926</v>
      </c>
      <c r="G33" s="29">
        <v>0.039525462962962964</v>
      </c>
      <c r="H33" s="29">
        <v>0.060034722222222225</v>
      </c>
      <c r="I33" s="29">
        <v>0.08182870370370371</v>
      </c>
      <c r="J33" s="29">
        <v>0.10412037037037036</v>
      </c>
      <c r="K33" s="29">
        <v>0.12631944444444446</v>
      </c>
      <c r="L33" s="26" t="s">
        <v>108</v>
      </c>
      <c r="M33" s="20"/>
      <c r="N33" s="33">
        <f>K33/6</f>
        <v>0.021053240740740744</v>
      </c>
      <c r="O33" s="20"/>
    </row>
    <row r="34" spans="1:15" ht="12.75">
      <c r="A34" s="99" t="s">
        <v>41</v>
      </c>
      <c r="B34" s="100"/>
      <c r="C34" s="100"/>
      <c r="D34" s="100"/>
      <c r="E34" s="101"/>
      <c r="F34" s="31">
        <f>F33</f>
        <v>0.019363425925925926</v>
      </c>
      <c r="G34" s="31">
        <f>G33-F33</f>
        <v>0.020162037037037037</v>
      </c>
      <c r="H34" s="31">
        <f>H33-G33</f>
        <v>0.020509259259259262</v>
      </c>
      <c r="I34" s="31">
        <f>I33-H33</f>
        <v>0.021793981481481484</v>
      </c>
      <c r="J34" s="31">
        <f>J33-I33</f>
        <v>0.022291666666666654</v>
      </c>
      <c r="K34" s="31">
        <f>K33-J33</f>
        <v>0.022199074074074093</v>
      </c>
      <c r="L34" s="24"/>
      <c r="M34" s="24"/>
      <c r="N34" s="20"/>
      <c r="O34" s="20"/>
    </row>
    <row r="35" spans="1:15" ht="12.75">
      <c r="A35" s="27">
        <v>2</v>
      </c>
      <c r="B35" s="27">
        <v>2</v>
      </c>
      <c r="C35" s="28" t="s">
        <v>74</v>
      </c>
      <c r="D35" s="27">
        <v>1990</v>
      </c>
      <c r="E35" s="27" t="s">
        <v>63</v>
      </c>
      <c r="F35" s="29">
        <v>0.019421296296296294</v>
      </c>
      <c r="G35" s="29">
        <v>0.03953703703703703</v>
      </c>
      <c r="H35" s="29">
        <v>0.06091435185185185</v>
      </c>
      <c r="I35" s="29">
        <v>0.0893287037037037</v>
      </c>
      <c r="J35" s="29">
        <v>0.11538194444444444</v>
      </c>
      <c r="K35" s="20"/>
      <c r="L35" s="26" t="s">
        <v>109</v>
      </c>
      <c r="M35" s="24"/>
      <c r="N35" s="33">
        <f>J35/5</f>
        <v>0.02307638888888889</v>
      </c>
      <c r="O35" s="20"/>
    </row>
    <row r="36" spans="1:15" ht="12.75">
      <c r="A36" s="99" t="s">
        <v>41</v>
      </c>
      <c r="B36" s="100"/>
      <c r="C36" s="100"/>
      <c r="D36" s="100"/>
      <c r="E36" s="101"/>
      <c r="F36" s="31">
        <f>F35</f>
        <v>0.019421296296296294</v>
      </c>
      <c r="G36" s="31">
        <f>G35-F35</f>
        <v>0.020115740740740736</v>
      </c>
      <c r="H36" s="31">
        <f>H35-G35</f>
        <v>0.02137731481481482</v>
      </c>
      <c r="I36" s="31">
        <f>I35-H35</f>
        <v>0.02841435185185185</v>
      </c>
      <c r="J36" s="31">
        <f>J35-I35</f>
        <v>0.026053240740740738</v>
      </c>
      <c r="K36" s="20"/>
      <c r="L36" s="24"/>
      <c r="M36" s="24"/>
      <c r="N36" s="20"/>
      <c r="O36" s="20"/>
    </row>
    <row r="37" spans="1:15" ht="12.75">
      <c r="A37" s="27">
        <v>3</v>
      </c>
      <c r="B37" s="27">
        <v>7</v>
      </c>
      <c r="C37" s="28" t="s">
        <v>75</v>
      </c>
      <c r="D37" s="27">
        <v>1956</v>
      </c>
      <c r="E37" s="27" t="s">
        <v>63</v>
      </c>
      <c r="F37" s="29">
        <v>0.02259259259259259</v>
      </c>
      <c r="G37" s="29">
        <v>0.0459375</v>
      </c>
      <c r="H37" s="29">
        <v>0.07079861111111112</v>
      </c>
      <c r="I37" s="29">
        <v>0.09708333333333334</v>
      </c>
      <c r="J37" s="29">
        <v>0.12429398148148148</v>
      </c>
      <c r="K37" s="20"/>
      <c r="L37" s="26" t="s">
        <v>109</v>
      </c>
      <c r="M37" s="24"/>
      <c r="N37" s="33">
        <f>J37/5</f>
        <v>0.024858796296296296</v>
      </c>
      <c r="O37" s="20"/>
    </row>
    <row r="38" spans="1:15" ht="12.75">
      <c r="A38" s="99" t="s">
        <v>41</v>
      </c>
      <c r="B38" s="100"/>
      <c r="C38" s="100"/>
      <c r="D38" s="100"/>
      <c r="E38" s="101"/>
      <c r="F38" s="31">
        <f>F37</f>
        <v>0.02259259259259259</v>
      </c>
      <c r="G38" s="31">
        <f>G37-F37</f>
        <v>0.023344907407407408</v>
      </c>
      <c r="H38" s="31">
        <f>H37-G37</f>
        <v>0.02486111111111112</v>
      </c>
      <c r="I38" s="31">
        <f>I37-H37</f>
        <v>0.026284722222222223</v>
      </c>
      <c r="J38" s="31">
        <f>J37-I37</f>
        <v>0.027210648148148137</v>
      </c>
      <c r="K38" s="24"/>
      <c r="L38" s="24"/>
      <c r="M38" s="20"/>
      <c r="N38" s="20"/>
      <c r="O38" s="24"/>
    </row>
    <row r="39" spans="1:5" ht="12.75">
      <c r="A39"/>
      <c r="B39"/>
      <c r="D39"/>
      <c r="E39"/>
    </row>
    <row r="40" spans="1:5" ht="4.5" customHeight="1">
      <c r="A40"/>
      <c r="B40"/>
      <c r="D40"/>
      <c r="E40"/>
    </row>
    <row r="41" spans="1:10" ht="22.5" customHeight="1">
      <c r="A41" s="107" t="s">
        <v>102</v>
      </c>
      <c r="B41" s="107"/>
      <c r="C41" s="107"/>
      <c r="D41" s="107"/>
      <c r="E41" s="107"/>
      <c r="F41" s="107"/>
      <c r="G41" s="107"/>
      <c r="H41" s="107"/>
      <c r="I41" s="107"/>
      <c r="J41" s="107"/>
    </row>
    <row r="42" spans="1:10" ht="15">
      <c r="A42" s="108" t="s">
        <v>76</v>
      </c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2" s="23" customFormat="1" ht="38.25">
      <c r="A43" s="25" t="s">
        <v>55</v>
      </c>
      <c r="B43" s="25" t="s">
        <v>105</v>
      </c>
      <c r="C43" s="25" t="s">
        <v>56</v>
      </c>
      <c r="D43" s="25" t="s">
        <v>115</v>
      </c>
      <c r="E43" s="25" t="s">
        <v>114</v>
      </c>
      <c r="F43" s="25" t="s">
        <v>26</v>
      </c>
      <c r="G43" s="25" t="s">
        <v>29</v>
      </c>
      <c r="H43" s="25" t="s">
        <v>96</v>
      </c>
      <c r="I43" s="25" t="s">
        <v>97</v>
      </c>
      <c r="J43" s="25" t="s">
        <v>106</v>
      </c>
      <c r="K43" s="25" t="s">
        <v>52</v>
      </c>
      <c r="L43" s="25" t="s">
        <v>104</v>
      </c>
    </row>
    <row r="44" spans="1:12" ht="12.75">
      <c r="A44" s="27">
        <v>1</v>
      </c>
      <c r="B44" s="27">
        <v>10</v>
      </c>
      <c r="C44" s="28" t="s">
        <v>13</v>
      </c>
      <c r="D44" s="27">
        <v>1976</v>
      </c>
      <c r="E44" s="27" t="s">
        <v>63</v>
      </c>
      <c r="F44" s="29">
        <v>0.021203703703703707</v>
      </c>
      <c r="G44" s="29">
        <v>0.042164351851851856</v>
      </c>
      <c r="H44" s="29">
        <v>0.06315972222222223</v>
      </c>
      <c r="I44" s="29">
        <v>0.08541666666666665</v>
      </c>
      <c r="J44" s="34">
        <v>0.08541666666666665</v>
      </c>
      <c r="K44" s="33">
        <f>I44/4</f>
        <v>0.021354166666666664</v>
      </c>
      <c r="L44" s="21"/>
    </row>
    <row r="45" spans="1:12" ht="12.75" customHeight="1">
      <c r="A45" s="99" t="s">
        <v>41</v>
      </c>
      <c r="B45" s="100"/>
      <c r="C45" s="100"/>
      <c r="D45" s="100"/>
      <c r="E45" s="101"/>
      <c r="F45" s="31">
        <f>F44</f>
        <v>0.021203703703703707</v>
      </c>
      <c r="G45" s="31">
        <f>G44-F44</f>
        <v>0.02096064814814815</v>
      </c>
      <c r="H45" s="31">
        <f>H44-G44</f>
        <v>0.020995370370370373</v>
      </c>
      <c r="I45" s="31">
        <f>I44-H44</f>
        <v>0.022256944444444426</v>
      </c>
      <c r="K45" s="21"/>
      <c r="L45" s="21"/>
    </row>
    <row r="46" spans="1:12" ht="12.75">
      <c r="A46" s="27">
        <v>2</v>
      </c>
      <c r="B46" s="27">
        <v>13</v>
      </c>
      <c r="C46" s="28" t="s">
        <v>100</v>
      </c>
      <c r="D46" s="27">
        <v>1984</v>
      </c>
      <c r="E46" s="27" t="s">
        <v>63</v>
      </c>
      <c r="F46" s="29">
        <v>0.021203703703703707</v>
      </c>
      <c r="G46" s="29">
        <v>0.042187499999999996</v>
      </c>
      <c r="H46" s="29">
        <v>0.06452546296296297</v>
      </c>
      <c r="I46" s="29">
        <v>0.09052083333333333</v>
      </c>
      <c r="J46" s="34">
        <v>0.09052083333333333</v>
      </c>
      <c r="K46" s="33">
        <f>I46/4</f>
        <v>0.022630208333333332</v>
      </c>
      <c r="L46" s="39">
        <f>J46-J44</f>
        <v>0.0051041666666666735</v>
      </c>
    </row>
    <row r="47" spans="1:12" ht="12.75">
      <c r="A47" s="99" t="s">
        <v>41</v>
      </c>
      <c r="B47" s="100"/>
      <c r="C47" s="100"/>
      <c r="D47" s="100"/>
      <c r="E47" s="101"/>
      <c r="F47" s="31">
        <f>F46</f>
        <v>0.021203703703703707</v>
      </c>
      <c r="G47" s="31">
        <f>G46-F46</f>
        <v>0.02098379629629629</v>
      </c>
      <c r="H47" s="31">
        <f>H46-G46</f>
        <v>0.02233796296296297</v>
      </c>
      <c r="I47" s="31">
        <f>I46-H46</f>
        <v>0.025995370370370363</v>
      </c>
      <c r="J47" s="35"/>
      <c r="K47" s="21"/>
      <c r="L47" s="21"/>
    </row>
    <row r="48" spans="1:12" ht="12.75">
      <c r="A48" s="27">
        <v>3</v>
      </c>
      <c r="B48" s="27">
        <v>14</v>
      </c>
      <c r="C48" s="28" t="s">
        <v>1</v>
      </c>
      <c r="D48" s="27">
        <v>1974</v>
      </c>
      <c r="E48" s="27" t="s">
        <v>63</v>
      </c>
      <c r="F48" s="29">
        <v>0.02355324074074074</v>
      </c>
      <c r="G48" s="29">
        <v>0.0462037037037037</v>
      </c>
      <c r="H48" s="29">
        <v>0.0694675925925926</v>
      </c>
      <c r="I48" s="29">
        <v>0.09333333333333334</v>
      </c>
      <c r="J48" s="34">
        <v>0.09333333333333334</v>
      </c>
      <c r="K48" s="33">
        <f>I48/4</f>
        <v>0.023333333333333334</v>
      </c>
      <c r="L48" s="39">
        <f>J48-J44</f>
        <v>0.007916666666666683</v>
      </c>
    </row>
    <row r="49" spans="1:12" ht="12.75">
      <c r="A49" s="99" t="s">
        <v>41</v>
      </c>
      <c r="B49" s="100"/>
      <c r="C49" s="100"/>
      <c r="D49" s="100"/>
      <c r="E49" s="101"/>
      <c r="F49" s="31">
        <f>F48</f>
        <v>0.02355324074074074</v>
      </c>
      <c r="G49" s="31">
        <f>G48-F48</f>
        <v>0.02265046296296296</v>
      </c>
      <c r="H49" s="31">
        <f>H48-G48</f>
        <v>0.023263888888888896</v>
      </c>
      <c r="I49" s="31">
        <f>I48-H48</f>
        <v>0.023865740740740743</v>
      </c>
      <c r="J49" s="35"/>
      <c r="K49" s="21"/>
      <c r="L49" s="21"/>
    </row>
    <row r="50" spans="1:12" ht="12.75">
      <c r="A50" s="27">
        <v>4</v>
      </c>
      <c r="B50" s="27">
        <v>16</v>
      </c>
      <c r="C50" s="28" t="s">
        <v>77</v>
      </c>
      <c r="D50" s="27">
        <v>1973</v>
      </c>
      <c r="E50" s="27" t="s">
        <v>63</v>
      </c>
      <c r="F50" s="29">
        <v>0.023564814814814813</v>
      </c>
      <c r="G50" s="29">
        <v>0.046724537037037044</v>
      </c>
      <c r="H50" s="29">
        <v>0.07126157407407407</v>
      </c>
      <c r="I50" s="29">
        <v>0.09600694444444445</v>
      </c>
      <c r="J50" s="34">
        <v>0.09600694444444445</v>
      </c>
      <c r="K50" s="33">
        <f>I50/4</f>
        <v>0.024001736111111113</v>
      </c>
      <c r="L50" s="39">
        <f>J50-J44</f>
        <v>0.010590277777777796</v>
      </c>
    </row>
    <row r="51" spans="1:12" ht="12.75">
      <c r="A51" s="99" t="s">
        <v>41</v>
      </c>
      <c r="B51" s="100"/>
      <c r="C51" s="100"/>
      <c r="D51" s="100"/>
      <c r="E51" s="101"/>
      <c r="F51" s="31">
        <f>F50</f>
        <v>0.023564814814814813</v>
      </c>
      <c r="G51" s="31">
        <f>G50-F50</f>
        <v>0.02315972222222223</v>
      </c>
      <c r="H51" s="31">
        <f>H50-G50</f>
        <v>0.02453703703703703</v>
      </c>
      <c r="I51" s="31">
        <f>I50-H50</f>
        <v>0.024745370370370376</v>
      </c>
      <c r="J51" s="35"/>
      <c r="K51" s="21"/>
      <c r="L51" s="21"/>
    </row>
    <row r="52" spans="1:12" ht="12.75">
      <c r="A52" s="27">
        <v>5</v>
      </c>
      <c r="B52" s="27">
        <v>143</v>
      </c>
      <c r="C52" s="28" t="s">
        <v>4</v>
      </c>
      <c r="D52" s="27">
        <v>1977</v>
      </c>
      <c r="E52" s="27" t="s">
        <v>57</v>
      </c>
      <c r="F52" s="29">
        <v>0.024027777777777776</v>
      </c>
      <c r="G52" s="29">
        <v>0.047754629629629626</v>
      </c>
      <c r="H52" s="29">
        <v>0.07175925925925926</v>
      </c>
      <c r="I52" s="29">
        <v>0.09619212962962963</v>
      </c>
      <c r="J52" s="34" t="s">
        <v>78</v>
      </c>
      <c r="K52" s="33">
        <f>I52/4</f>
        <v>0.024048032407407407</v>
      </c>
      <c r="L52" s="39">
        <f>I52-I44</f>
        <v>0.010775462962962973</v>
      </c>
    </row>
    <row r="53" spans="1:12" ht="12.75">
      <c r="A53" s="99" t="s">
        <v>41</v>
      </c>
      <c r="B53" s="100"/>
      <c r="C53" s="100"/>
      <c r="D53" s="100"/>
      <c r="E53" s="101"/>
      <c r="F53" s="31">
        <f>F52</f>
        <v>0.024027777777777776</v>
      </c>
      <c r="G53" s="31">
        <f>G52-F52</f>
        <v>0.02372685185185185</v>
      </c>
      <c r="H53" s="31">
        <f>H52-G52</f>
        <v>0.024004629629629633</v>
      </c>
      <c r="I53" s="31">
        <f>I52-H52</f>
        <v>0.02443287037037037</v>
      </c>
      <c r="J53" s="36"/>
      <c r="K53" s="21"/>
      <c r="L53" s="21"/>
    </row>
    <row r="54" spans="1:12" ht="12.75">
      <c r="A54" s="27">
        <v>6</v>
      </c>
      <c r="B54" s="27">
        <v>20</v>
      </c>
      <c r="C54" s="28" t="s">
        <v>79</v>
      </c>
      <c r="D54" s="27">
        <v>1960</v>
      </c>
      <c r="E54" s="27" t="s">
        <v>63</v>
      </c>
      <c r="F54" s="29">
        <v>0.024050925925925924</v>
      </c>
      <c r="G54" s="29">
        <v>0.047581018518518516</v>
      </c>
      <c r="H54" s="29">
        <v>0.0716087962962963</v>
      </c>
      <c r="I54" s="29">
        <v>0.09643518518518518</v>
      </c>
      <c r="J54" s="34" t="s">
        <v>80</v>
      </c>
      <c r="K54" s="33">
        <f>I54/4</f>
        <v>0.024108796296296295</v>
      </c>
      <c r="L54" s="39">
        <f>I54-I44</f>
        <v>0.011018518518518525</v>
      </c>
    </row>
    <row r="55" spans="1:12" ht="12.75">
      <c r="A55" s="99" t="s">
        <v>41</v>
      </c>
      <c r="B55" s="100"/>
      <c r="C55" s="100"/>
      <c r="D55" s="100"/>
      <c r="E55" s="101"/>
      <c r="F55" s="31">
        <f>F54</f>
        <v>0.024050925925925924</v>
      </c>
      <c r="G55" s="31">
        <f>G54-F54</f>
        <v>0.023530092592592592</v>
      </c>
      <c r="H55" s="31">
        <f>H54-G54</f>
        <v>0.02402777777777778</v>
      </c>
      <c r="I55" s="31">
        <f>I54-H54</f>
        <v>0.024826388888888884</v>
      </c>
      <c r="J55" s="36"/>
      <c r="K55" s="21"/>
      <c r="L55" s="21"/>
    </row>
    <row r="56" spans="1:12" ht="12.75">
      <c r="A56" s="27">
        <v>7</v>
      </c>
      <c r="B56" s="27">
        <v>12</v>
      </c>
      <c r="C56" s="28" t="s">
        <v>81</v>
      </c>
      <c r="D56" s="27">
        <v>1958</v>
      </c>
      <c r="E56" s="27" t="s">
        <v>63</v>
      </c>
      <c r="F56" s="29">
        <v>0.023541666666666666</v>
      </c>
      <c r="G56" s="29">
        <v>0.04774305555555555</v>
      </c>
      <c r="H56" s="29">
        <v>0.07225694444444444</v>
      </c>
      <c r="I56" s="29">
        <v>0.09725694444444444</v>
      </c>
      <c r="J56" s="34" t="s">
        <v>82</v>
      </c>
      <c r="K56" s="33">
        <f>I56/4</f>
        <v>0.02431423611111111</v>
      </c>
      <c r="L56" s="39">
        <f>I56-I44</f>
        <v>0.011840277777777783</v>
      </c>
    </row>
    <row r="57" spans="1:12" ht="12.75">
      <c r="A57" s="99" t="s">
        <v>41</v>
      </c>
      <c r="B57" s="100"/>
      <c r="C57" s="100"/>
      <c r="D57" s="100"/>
      <c r="E57" s="101"/>
      <c r="F57" s="31">
        <f>F56</f>
        <v>0.023541666666666666</v>
      </c>
      <c r="G57" s="31">
        <f>G56-F56</f>
        <v>0.024201388888888887</v>
      </c>
      <c r="H57" s="31">
        <f>H56-G56</f>
        <v>0.02451388888888889</v>
      </c>
      <c r="I57" s="31">
        <f>I56-H56</f>
        <v>0.024999999999999994</v>
      </c>
      <c r="J57" s="36"/>
      <c r="K57" s="21"/>
      <c r="L57" s="21"/>
    </row>
    <row r="58" spans="1:12" ht="12.75">
      <c r="A58" s="27">
        <v>8</v>
      </c>
      <c r="B58" s="27">
        <v>11</v>
      </c>
      <c r="C58" s="28" t="s">
        <v>83</v>
      </c>
      <c r="D58" s="27">
        <v>1983</v>
      </c>
      <c r="E58" s="27" t="s">
        <v>63</v>
      </c>
      <c r="F58" s="29">
        <v>0.02517361111111111</v>
      </c>
      <c r="G58" s="29">
        <v>0.052395833333333336</v>
      </c>
      <c r="H58" s="29">
        <v>0.08034722222222222</v>
      </c>
      <c r="I58" s="29">
        <v>0.11</v>
      </c>
      <c r="J58" s="34" t="s">
        <v>84</v>
      </c>
      <c r="K58" s="33">
        <f>I58/4</f>
        <v>0.0275</v>
      </c>
      <c r="L58" s="39">
        <f>I58-I44</f>
        <v>0.024583333333333346</v>
      </c>
    </row>
    <row r="59" spans="1:12" ht="12.75">
      <c r="A59" s="99" t="s">
        <v>41</v>
      </c>
      <c r="B59" s="100"/>
      <c r="C59" s="100"/>
      <c r="D59" s="100"/>
      <c r="E59" s="101"/>
      <c r="F59" s="31">
        <f>F58</f>
        <v>0.02517361111111111</v>
      </c>
      <c r="G59" s="31">
        <f>G58-F58</f>
        <v>0.027222222222222228</v>
      </c>
      <c r="H59" s="31">
        <f>H58-G58</f>
        <v>0.027951388888888887</v>
      </c>
      <c r="I59" s="31">
        <f>I58-H58</f>
        <v>0.029652777777777778</v>
      </c>
      <c r="J59" s="36"/>
      <c r="K59" s="21"/>
      <c r="L59" s="21"/>
    </row>
    <row r="60" spans="1:12" ht="12.75">
      <c r="A60" s="27">
        <v>9</v>
      </c>
      <c r="B60" s="27">
        <v>9</v>
      </c>
      <c r="C60" s="28" t="s">
        <v>85</v>
      </c>
      <c r="D60" s="27">
        <v>1993</v>
      </c>
      <c r="E60" s="27" t="s">
        <v>57</v>
      </c>
      <c r="F60" s="29">
        <v>0.024201388888888887</v>
      </c>
      <c r="G60" s="29">
        <v>0.051493055555555556</v>
      </c>
      <c r="H60" s="29">
        <v>0.08032407407407406</v>
      </c>
      <c r="I60" s="29">
        <v>0.11497685185185186</v>
      </c>
      <c r="J60" s="34" t="s">
        <v>86</v>
      </c>
      <c r="K60" s="33">
        <f>I60/4</f>
        <v>0.028744212962962964</v>
      </c>
      <c r="L60" s="39">
        <f>I60-I44</f>
        <v>0.029560185185185203</v>
      </c>
    </row>
    <row r="61" spans="1:12" ht="12.75">
      <c r="A61" s="99" t="s">
        <v>41</v>
      </c>
      <c r="B61" s="100"/>
      <c r="C61" s="100"/>
      <c r="D61" s="100"/>
      <c r="E61" s="101"/>
      <c r="F61" s="31">
        <f>F60</f>
        <v>0.024201388888888887</v>
      </c>
      <c r="G61" s="31">
        <f>G60-F60</f>
        <v>0.02729166666666667</v>
      </c>
      <c r="H61" s="31">
        <f>H60-G60</f>
        <v>0.028831018518518506</v>
      </c>
      <c r="I61" s="31">
        <f>I60-H60</f>
        <v>0.034652777777777796</v>
      </c>
      <c r="J61" s="36"/>
      <c r="K61" s="21"/>
      <c r="L61" s="21"/>
    </row>
    <row r="62" spans="1:12" ht="12.75">
      <c r="A62" s="27">
        <v>10</v>
      </c>
      <c r="B62" s="27">
        <v>18</v>
      </c>
      <c r="C62" s="28" t="s">
        <v>87</v>
      </c>
      <c r="D62" s="27">
        <v>1969</v>
      </c>
      <c r="E62" s="27" t="s">
        <v>88</v>
      </c>
      <c r="F62" s="29">
        <v>0.024039351851851853</v>
      </c>
      <c r="G62" s="29">
        <v>0.04776620370370371</v>
      </c>
      <c r="H62" s="29">
        <v>0.07368055555555555</v>
      </c>
      <c r="I62" s="20"/>
      <c r="J62" s="26" t="s">
        <v>108</v>
      </c>
      <c r="K62" s="33">
        <f>H62/3</f>
        <v>0.024560185185185185</v>
      </c>
      <c r="L62" s="21"/>
    </row>
    <row r="63" spans="1:12" ht="12.75" customHeight="1">
      <c r="A63" s="99" t="s">
        <v>41</v>
      </c>
      <c r="B63" s="102"/>
      <c r="C63" s="102"/>
      <c r="D63" s="102"/>
      <c r="E63" s="103"/>
      <c r="F63" s="31">
        <f>F62</f>
        <v>0.024039351851851853</v>
      </c>
      <c r="G63" s="31">
        <f>G62-F62</f>
        <v>0.023726851851851853</v>
      </c>
      <c r="H63" s="31">
        <f>H62-G62</f>
        <v>0.025914351851851848</v>
      </c>
      <c r="I63" s="20"/>
      <c r="J63" s="36"/>
      <c r="K63" s="21"/>
      <c r="L63" s="21"/>
    </row>
    <row r="64" spans="1:12" ht="12.75">
      <c r="A64" s="27">
        <v>11</v>
      </c>
      <c r="B64" s="27">
        <v>8</v>
      </c>
      <c r="C64" s="28" t="s">
        <v>89</v>
      </c>
      <c r="D64" s="27">
        <v>1958</v>
      </c>
      <c r="E64" s="27" t="s">
        <v>57</v>
      </c>
      <c r="F64" s="29">
        <v>0.02533564814814815</v>
      </c>
      <c r="G64" s="29">
        <v>0.053159722222222226</v>
      </c>
      <c r="H64" s="20"/>
      <c r="I64" s="20"/>
      <c r="J64" s="26" t="s">
        <v>109</v>
      </c>
      <c r="K64" s="33">
        <f>G64/2</f>
        <v>0.026579861111111113</v>
      </c>
      <c r="L64" s="21"/>
    </row>
    <row r="65" spans="1:12" ht="12.75">
      <c r="A65" s="99" t="s">
        <v>41</v>
      </c>
      <c r="B65" s="100"/>
      <c r="C65" s="100"/>
      <c r="D65" s="100"/>
      <c r="E65" s="101"/>
      <c r="F65" s="31">
        <f>F64</f>
        <v>0.02533564814814815</v>
      </c>
      <c r="G65" s="31">
        <f>G64-F64</f>
        <v>0.027824074074074077</v>
      </c>
      <c r="H65" s="20"/>
      <c r="I65" s="20"/>
      <c r="J65" s="36"/>
      <c r="K65" s="21"/>
      <c r="L65" s="21"/>
    </row>
    <row r="66" spans="1:12" ht="12.75">
      <c r="A66" s="27">
        <v>12</v>
      </c>
      <c r="B66" s="27">
        <v>15</v>
      </c>
      <c r="C66" s="28" t="s">
        <v>90</v>
      </c>
      <c r="D66" s="27">
        <v>1955</v>
      </c>
      <c r="E66" s="27" t="s">
        <v>57</v>
      </c>
      <c r="F66" s="29">
        <v>0.024212962962962964</v>
      </c>
      <c r="G66" s="20"/>
      <c r="H66" s="20"/>
      <c r="I66" s="20"/>
      <c r="J66" s="26" t="s">
        <v>113</v>
      </c>
      <c r="K66" s="21"/>
      <c r="L66" s="21"/>
    </row>
    <row r="67" spans="1:12" ht="12.75">
      <c r="A67" s="99" t="s">
        <v>41</v>
      </c>
      <c r="B67" s="100"/>
      <c r="C67" s="100"/>
      <c r="D67" s="100"/>
      <c r="E67" s="101"/>
      <c r="F67" s="21"/>
      <c r="G67" s="21"/>
      <c r="H67" s="20"/>
      <c r="I67" s="20"/>
      <c r="J67" s="36"/>
      <c r="K67" s="21"/>
      <c r="L67" s="21"/>
    </row>
    <row r="68" spans="1:12" ht="12.75">
      <c r="A68" s="20"/>
      <c r="B68" s="20"/>
      <c r="C68" s="37" t="s">
        <v>72</v>
      </c>
      <c r="D68" s="20"/>
      <c r="E68" s="20"/>
      <c r="F68" s="20"/>
      <c r="G68" s="20"/>
      <c r="H68" s="20"/>
      <c r="I68" s="20"/>
      <c r="J68" s="36"/>
      <c r="K68" s="21"/>
      <c r="L68" s="21"/>
    </row>
    <row r="69" spans="1:12" ht="12.75">
      <c r="A69" s="27">
        <v>1</v>
      </c>
      <c r="B69" s="27">
        <v>19</v>
      </c>
      <c r="C69" s="28" t="s">
        <v>91</v>
      </c>
      <c r="D69" s="27">
        <v>1992</v>
      </c>
      <c r="E69" s="27" t="s">
        <v>63</v>
      </c>
      <c r="F69" s="29">
        <v>0.021435185185185186</v>
      </c>
      <c r="G69" s="29">
        <v>0.04266203703703703</v>
      </c>
      <c r="H69" s="29">
        <v>0.06385416666666667</v>
      </c>
      <c r="I69" s="29">
        <v>0.08552083333333334</v>
      </c>
      <c r="J69" s="34">
        <f>I69</f>
        <v>0.08552083333333334</v>
      </c>
      <c r="K69" s="33">
        <f>I69/4</f>
        <v>0.021380208333333334</v>
      </c>
      <c r="L69" s="21"/>
    </row>
    <row r="70" spans="1:12" ht="12.75">
      <c r="A70" s="99" t="s">
        <v>41</v>
      </c>
      <c r="B70" s="100"/>
      <c r="C70" s="100"/>
      <c r="D70" s="100"/>
      <c r="E70" s="101"/>
      <c r="F70" s="31">
        <f>F69</f>
        <v>0.021435185185185186</v>
      </c>
      <c r="G70" s="31">
        <f>G69-F69</f>
        <v>0.021226851851851847</v>
      </c>
      <c r="H70" s="31">
        <f>H69-G69</f>
        <v>0.021192129629629637</v>
      </c>
      <c r="I70" s="31">
        <f>I69-H69</f>
        <v>0.021666666666666667</v>
      </c>
      <c r="J70" s="36"/>
      <c r="K70" s="21"/>
      <c r="L70" s="21"/>
    </row>
    <row r="71" spans="1:12" ht="12.75">
      <c r="A71" s="27">
        <v>2</v>
      </c>
      <c r="B71" s="27">
        <v>17</v>
      </c>
      <c r="C71" s="28" t="s">
        <v>92</v>
      </c>
      <c r="D71" s="27">
        <v>1968</v>
      </c>
      <c r="E71" s="27" t="s">
        <v>88</v>
      </c>
      <c r="F71" s="29">
        <v>39.38</v>
      </c>
      <c r="G71" s="29" t="s">
        <v>93</v>
      </c>
      <c r="H71" s="29" t="s">
        <v>94</v>
      </c>
      <c r="I71" s="20"/>
      <c r="J71" s="26" t="s">
        <v>108</v>
      </c>
      <c r="K71" s="21"/>
      <c r="L71" s="21"/>
    </row>
    <row r="72" spans="1:12" ht="12.75">
      <c r="A72" s="99" t="s">
        <v>41</v>
      </c>
      <c r="B72" s="100"/>
      <c r="C72" s="100"/>
      <c r="D72" s="100"/>
      <c r="E72" s="101"/>
      <c r="F72" s="31">
        <v>0.027523148148148147</v>
      </c>
      <c r="G72" s="31">
        <v>0.057199074074074076</v>
      </c>
      <c r="H72" s="31">
        <v>0.09241898148148148</v>
      </c>
      <c r="I72" s="20"/>
      <c r="J72" s="36"/>
      <c r="K72" s="21"/>
      <c r="L72" s="21"/>
    </row>
  </sheetData>
  <sheetProtection/>
  <mergeCells count="35">
    <mergeCell ref="A61:E61"/>
    <mergeCell ref="A63:E63"/>
    <mergeCell ref="A65:E65"/>
    <mergeCell ref="A67:E67"/>
    <mergeCell ref="A70:E70"/>
    <mergeCell ref="A72:E72"/>
    <mergeCell ref="A49:E49"/>
    <mergeCell ref="A51:E51"/>
    <mergeCell ref="A53:E53"/>
    <mergeCell ref="A55:E55"/>
    <mergeCell ref="A57:E57"/>
    <mergeCell ref="A59:E59"/>
    <mergeCell ref="A34:E34"/>
    <mergeCell ref="A36:E36"/>
    <mergeCell ref="A38:E38"/>
    <mergeCell ref="A45:E45"/>
    <mergeCell ref="A47:E47"/>
    <mergeCell ref="A1:M1"/>
    <mergeCell ref="A2:E2"/>
    <mergeCell ref="F2:N2"/>
    <mergeCell ref="A41:J41"/>
    <mergeCell ref="A42:J42"/>
    <mergeCell ref="A6:E6"/>
    <mergeCell ref="A8:E8"/>
    <mergeCell ref="A10:E10"/>
    <mergeCell ref="A12:E12"/>
    <mergeCell ref="A26:E26"/>
    <mergeCell ref="A28:E28"/>
    <mergeCell ref="A30:E30"/>
    <mergeCell ref="A14:E14"/>
    <mergeCell ref="A16:E16"/>
    <mergeCell ref="A18:E18"/>
    <mergeCell ref="A20:E20"/>
    <mergeCell ref="A22:E22"/>
    <mergeCell ref="A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78"/>
  <sheetViews>
    <sheetView zoomScalePageLayoutView="0" workbookViewId="0" topLeftCell="A7">
      <selection activeCell="M70" sqref="M70"/>
    </sheetView>
  </sheetViews>
  <sheetFormatPr defaultColWidth="9.140625" defaultRowHeight="12.75"/>
  <cols>
    <col min="1" max="1" width="5.57421875" style="19" customWidth="1"/>
    <col min="2" max="2" width="6.140625" style="19" customWidth="1"/>
    <col min="3" max="3" width="20.00390625" style="0" customWidth="1"/>
    <col min="4" max="4" width="9.140625" style="19" customWidth="1"/>
    <col min="5" max="5" width="18.8515625" style="19" customWidth="1"/>
    <col min="6" max="14" width="9.140625" style="19" customWidth="1"/>
    <col min="15" max="15" width="13.57421875" style="0" customWidth="1"/>
    <col min="16" max="16" width="4.421875" style="0" customWidth="1"/>
  </cols>
  <sheetData>
    <row r="1" spans="1:14" ht="23.25">
      <c r="A1" s="109" t="s">
        <v>148</v>
      </c>
      <c r="B1" s="110"/>
      <c r="C1" s="110"/>
      <c r="D1" s="110"/>
      <c r="E1" s="110"/>
      <c r="F1" s="110"/>
      <c r="G1" s="110"/>
      <c r="H1" s="110"/>
      <c r="I1" s="110"/>
      <c r="J1" s="111"/>
      <c r="K1" s="41"/>
      <c r="L1" s="41"/>
      <c r="M1" s="41"/>
      <c r="N1" s="41"/>
    </row>
    <row r="2" spans="1:14" s="41" customFormat="1" ht="23.25">
      <c r="A2" s="40"/>
      <c r="B2" s="40"/>
      <c r="C2" s="47" t="s">
        <v>116</v>
      </c>
      <c r="D2" s="40"/>
      <c r="E2" s="47" t="s">
        <v>149</v>
      </c>
      <c r="G2" s="40"/>
      <c r="H2" s="40"/>
      <c r="I2" s="40"/>
      <c r="J2" s="40"/>
      <c r="K2" s="40"/>
      <c r="L2" s="40"/>
      <c r="M2" s="40"/>
      <c r="N2" s="40"/>
    </row>
    <row r="4" spans="1:14" ht="38.25">
      <c r="A4" s="25" t="s">
        <v>117</v>
      </c>
      <c r="B4" s="25" t="s">
        <v>118</v>
      </c>
      <c r="C4" s="25" t="s">
        <v>56</v>
      </c>
      <c r="D4" s="25" t="s">
        <v>119</v>
      </c>
      <c r="E4" s="25" t="s">
        <v>120</v>
      </c>
      <c r="F4" s="25" t="s">
        <v>26</v>
      </c>
      <c r="G4" s="25" t="s">
        <v>29</v>
      </c>
      <c r="H4" s="25" t="s">
        <v>96</v>
      </c>
      <c r="I4" s="25" t="s">
        <v>97</v>
      </c>
      <c r="J4" s="25" t="s">
        <v>98</v>
      </c>
      <c r="K4" s="25" t="s">
        <v>33</v>
      </c>
      <c r="L4" s="25" t="s">
        <v>99</v>
      </c>
      <c r="M4" s="25" t="s">
        <v>52</v>
      </c>
      <c r="N4" s="25" t="s">
        <v>10</v>
      </c>
    </row>
    <row r="5" spans="1:14" ht="15">
      <c r="A5" s="20"/>
      <c r="B5" s="20"/>
      <c r="C5" s="42" t="s">
        <v>121</v>
      </c>
      <c r="D5" s="20"/>
      <c r="E5" s="20"/>
      <c r="F5" s="20"/>
      <c r="G5" s="20"/>
      <c r="H5" s="20"/>
      <c r="I5" s="20"/>
      <c r="J5" s="20"/>
      <c r="K5" s="20"/>
      <c r="L5" s="20"/>
      <c r="N5" s="20"/>
    </row>
    <row r="6" spans="1:14" ht="12.75" customHeight="1">
      <c r="A6" s="27">
        <v>1</v>
      </c>
      <c r="B6" s="27">
        <v>4</v>
      </c>
      <c r="C6" s="28" t="s">
        <v>7</v>
      </c>
      <c r="D6" s="27">
        <v>1988</v>
      </c>
      <c r="E6" s="27" t="s">
        <v>57</v>
      </c>
      <c r="F6" s="29">
        <v>0.013657407407407408</v>
      </c>
      <c r="G6" s="29">
        <v>0.027777777777777776</v>
      </c>
      <c r="H6" s="29">
        <v>0.042199074074074076</v>
      </c>
      <c r="I6" s="29">
        <v>0.056712962962962965</v>
      </c>
      <c r="J6" s="29">
        <v>0.07131944444444445</v>
      </c>
      <c r="K6" s="29">
        <v>0.08694444444444445</v>
      </c>
      <c r="L6" s="29">
        <v>0.10196759259259258</v>
      </c>
      <c r="M6" s="32">
        <f>L6/7</f>
        <v>0.01456679894179894</v>
      </c>
      <c r="N6" s="43">
        <v>1</v>
      </c>
    </row>
    <row r="7" spans="1:14" ht="12.75">
      <c r="A7" s="99" t="s">
        <v>41</v>
      </c>
      <c r="B7" s="100"/>
      <c r="C7" s="100"/>
      <c r="D7" s="100"/>
      <c r="E7" s="101"/>
      <c r="F7" s="31">
        <f>F6</f>
        <v>0.013657407407407408</v>
      </c>
      <c r="G7" s="31">
        <f aca="true" t="shared" si="0" ref="G7:L7">G6-F6</f>
        <v>0.014120370370370368</v>
      </c>
      <c r="H7" s="31">
        <f t="shared" si="0"/>
        <v>0.0144212962962963</v>
      </c>
      <c r="I7" s="31">
        <f t="shared" si="0"/>
        <v>0.014513888888888889</v>
      </c>
      <c r="J7" s="31">
        <f t="shared" si="0"/>
        <v>0.014606481481481484</v>
      </c>
      <c r="K7" s="31">
        <f t="shared" si="0"/>
        <v>0.015625</v>
      </c>
      <c r="L7" s="31">
        <f t="shared" si="0"/>
        <v>0.015023148148148133</v>
      </c>
      <c r="M7" s="31"/>
      <c r="N7" s="20"/>
    </row>
    <row r="8" spans="1:14" ht="12.75" customHeight="1">
      <c r="A8" s="27">
        <v>2</v>
      </c>
      <c r="B8" s="27">
        <v>31</v>
      </c>
      <c r="C8" s="28" t="s">
        <v>62</v>
      </c>
      <c r="D8" s="27">
        <v>1986</v>
      </c>
      <c r="E8" s="27" t="s">
        <v>63</v>
      </c>
      <c r="F8" s="29">
        <v>0.013715277777777778</v>
      </c>
      <c r="G8" s="29">
        <v>0.02784722222222222</v>
      </c>
      <c r="H8" s="29">
        <v>0.04224537037037037</v>
      </c>
      <c r="I8" s="29">
        <v>0.05703703703703703</v>
      </c>
      <c r="J8" s="29">
        <v>0.07231481481481482</v>
      </c>
      <c r="K8" s="29">
        <v>0.08827546296296296</v>
      </c>
      <c r="L8" s="29">
        <v>0.10502314814814816</v>
      </c>
      <c r="M8" s="32">
        <f>L8/7</f>
        <v>0.01500330687830688</v>
      </c>
      <c r="N8" s="43">
        <v>2</v>
      </c>
    </row>
    <row r="9" spans="1:14" ht="12.75">
      <c r="A9" s="99" t="s">
        <v>41</v>
      </c>
      <c r="B9" s="100"/>
      <c r="C9" s="100"/>
      <c r="D9" s="100"/>
      <c r="E9" s="101"/>
      <c r="F9" s="31">
        <f>F8</f>
        <v>0.013715277777777778</v>
      </c>
      <c r="G9" s="31">
        <f aca="true" t="shared" si="1" ref="G9:L9">G8-F8</f>
        <v>0.014131944444444444</v>
      </c>
      <c r="H9" s="31">
        <f t="shared" si="1"/>
        <v>0.01439814814814815</v>
      </c>
      <c r="I9" s="31">
        <f t="shared" si="1"/>
        <v>0.014791666666666661</v>
      </c>
      <c r="J9" s="31">
        <f t="shared" si="1"/>
        <v>0.015277777777777786</v>
      </c>
      <c r="K9" s="31">
        <f t="shared" si="1"/>
        <v>0.01596064814814814</v>
      </c>
      <c r="L9" s="31">
        <f t="shared" si="1"/>
        <v>0.0167476851851852</v>
      </c>
      <c r="M9" s="31"/>
      <c r="N9" s="20"/>
    </row>
    <row r="10" spans="1:14" ht="12.75" customHeight="1">
      <c r="A10" s="27">
        <v>3</v>
      </c>
      <c r="B10" s="27">
        <v>70</v>
      </c>
      <c r="C10" s="28" t="s">
        <v>0</v>
      </c>
      <c r="D10" s="27">
        <v>1980</v>
      </c>
      <c r="E10" s="27" t="s">
        <v>57</v>
      </c>
      <c r="F10" s="29">
        <v>0.019560185185185184</v>
      </c>
      <c r="G10" s="29">
        <v>0.03356481481481482</v>
      </c>
      <c r="H10" s="29">
        <v>0.04780092592592592</v>
      </c>
      <c r="I10" s="29">
        <v>0.06209490740740741</v>
      </c>
      <c r="J10" s="29">
        <v>0.07687500000000001</v>
      </c>
      <c r="K10" s="29">
        <v>0.09218749999999999</v>
      </c>
      <c r="L10" s="29">
        <v>0.10810185185185185</v>
      </c>
      <c r="M10" s="32">
        <f>L10/7</f>
        <v>0.015443121693121693</v>
      </c>
      <c r="N10" s="43">
        <v>3</v>
      </c>
    </row>
    <row r="11" spans="1:14" ht="12.75">
      <c r="A11" s="99" t="s">
        <v>41</v>
      </c>
      <c r="B11" s="100"/>
      <c r="C11" s="100"/>
      <c r="D11" s="100"/>
      <c r="E11" s="101"/>
      <c r="F11" s="31">
        <f>F10</f>
        <v>0.019560185185185184</v>
      </c>
      <c r="G11" s="31">
        <f aca="true" t="shared" si="2" ref="G11:L11">G10-F10</f>
        <v>0.014004629629629634</v>
      </c>
      <c r="H11" s="31">
        <f t="shared" si="2"/>
        <v>0.014236111111111102</v>
      </c>
      <c r="I11" s="31">
        <f t="shared" si="2"/>
        <v>0.01429398148148149</v>
      </c>
      <c r="J11" s="31">
        <f t="shared" si="2"/>
        <v>0.014780092592592602</v>
      </c>
      <c r="K11" s="31">
        <f t="shared" si="2"/>
        <v>0.015312499999999979</v>
      </c>
      <c r="L11" s="31">
        <f t="shared" si="2"/>
        <v>0.01591435185185186</v>
      </c>
      <c r="M11" s="31"/>
      <c r="N11" s="20"/>
    </row>
    <row r="12" spans="1:14" ht="12.75" customHeight="1">
      <c r="A12" s="27">
        <v>4</v>
      </c>
      <c r="B12" s="27">
        <v>73</v>
      </c>
      <c r="C12" s="28" t="s">
        <v>122</v>
      </c>
      <c r="D12" s="27">
        <v>1970</v>
      </c>
      <c r="E12" s="27" t="s">
        <v>57</v>
      </c>
      <c r="F12" s="29">
        <v>0.014409722222222221</v>
      </c>
      <c r="G12" s="29">
        <v>0.029305555555555557</v>
      </c>
      <c r="H12" s="29">
        <v>0.044375</v>
      </c>
      <c r="I12" s="29">
        <v>0.061342592592592594</v>
      </c>
      <c r="J12" s="29">
        <v>0.0769675925925926</v>
      </c>
      <c r="K12" s="29">
        <v>0.09305555555555556</v>
      </c>
      <c r="L12" s="29">
        <v>0.10890046296296296</v>
      </c>
      <c r="M12" s="32">
        <f>L12/7</f>
        <v>0.015557208994708995</v>
      </c>
      <c r="N12" s="43">
        <v>4</v>
      </c>
    </row>
    <row r="13" spans="1:14" ht="12.75">
      <c r="A13" s="99" t="s">
        <v>41</v>
      </c>
      <c r="B13" s="100"/>
      <c r="C13" s="100"/>
      <c r="D13" s="100"/>
      <c r="E13" s="101"/>
      <c r="F13" s="31">
        <f>F12</f>
        <v>0.014409722222222221</v>
      </c>
      <c r="G13" s="31">
        <f aca="true" t="shared" si="3" ref="G13:L13">G12-F12</f>
        <v>0.014895833333333336</v>
      </c>
      <c r="H13" s="31">
        <f t="shared" si="3"/>
        <v>0.01506944444444444</v>
      </c>
      <c r="I13" s="31">
        <f t="shared" si="3"/>
        <v>0.016967592592592597</v>
      </c>
      <c r="J13" s="31">
        <f t="shared" si="3"/>
        <v>0.015625000000000007</v>
      </c>
      <c r="K13" s="31">
        <f t="shared" si="3"/>
        <v>0.016087962962962957</v>
      </c>
      <c r="L13" s="31">
        <f t="shared" si="3"/>
        <v>0.015844907407407405</v>
      </c>
      <c r="M13" s="31"/>
      <c r="N13" s="20"/>
    </row>
    <row r="14" spans="1:14" ht="12.75" customHeight="1">
      <c r="A14" s="27">
        <v>5</v>
      </c>
      <c r="B14" s="27">
        <v>47</v>
      </c>
      <c r="C14" s="28" t="s">
        <v>3</v>
      </c>
      <c r="D14" s="27">
        <v>1956</v>
      </c>
      <c r="E14" s="27" t="s">
        <v>57</v>
      </c>
      <c r="F14" s="29">
        <v>0.016550925925925924</v>
      </c>
      <c r="G14" s="29">
        <v>0.032581018518518516</v>
      </c>
      <c r="H14" s="29">
        <v>0.048900462962962965</v>
      </c>
      <c r="I14" s="29">
        <v>0.06550925925925927</v>
      </c>
      <c r="J14" s="29">
        <v>0.08229166666666667</v>
      </c>
      <c r="K14" s="29">
        <v>0.09947916666666667</v>
      </c>
      <c r="L14" s="29">
        <v>0.11707175925925926</v>
      </c>
      <c r="M14" s="32">
        <f>L14/7</f>
        <v>0.016724537037037038</v>
      </c>
      <c r="N14" s="43">
        <v>5</v>
      </c>
    </row>
    <row r="15" spans="1:14" ht="12.75">
      <c r="A15" s="99" t="s">
        <v>41</v>
      </c>
      <c r="B15" s="100"/>
      <c r="C15" s="100"/>
      <c r="D15" s="100"/>
      <c r="E15" s="101"/>
      <c r="F15" s="31">
        <f>F14</f>
        <v>0.016550925925925924</v>
      </c>
      <c r="G15" s="31">
        <f aca="true" t="shared" si="4" ref="G15:L15">G14-F14</f>
        <v>0.016030092592592592</v>
      </c>
      <c r="H15" s="31">
        <f t="shared" si="4"/>
        <v>0.01631944444444445</v>
      </c>
      <c r="I15" s="31">
        <f t="shared" si="4"/>
        <v>0.016608796296296302</v>
      </c>
      <c r="J15" s="31">
        <f t="shared" si="4"/>
        <v>0.0167824074074074</v>
      </c>
      <c r="K15" s="31">
        <f t="shared" si="4"/>
        <v>0.01718750000000001</v>
      </c>
      <c r="L15" s="31">
        <f t="shared" si="4"/>
        <v>0.01759259259259259</v>
      </c>
      <c r="M15" s="31"/>
      <c r="N15" s="20"/>
    </row>
    <row r="16" spans="1:14" ht="12.75" customHeight="1">
      <c r="A16" s="27">
        <v>6</v>
      </c>
      <c r="B16" s="27">
        <v>2</v>
      </c>
      <c r="C16" s="28" t="s">
        <v>69</v>
      </c>
      <c r="D16" s="27">
        <v>1975</v>
      </c>
      <c r="E16" s="27" t="s">
        <v>57</v>
      </c>
      <c r="F16" s="29">
        <v>0.014872685185185185</v>
      </c>
      <c r="G16" s="29">
        <v>0.030208333333333334</v>
      </c>
      <c r="H16" s="29">
        <v>0.04604166666666667</v>
      </c>
      <c r="I16" s="29">
        <v>0.06278935185185185</v>
      </c>
      <c r="J16" s="29">
        <v>0.08091435185185185</v>
      </c>
      <c r="K16" s="29">
        <v>0.09883101851851851</v>
      </c>
      <c r="L16" s="29">
        <v>0.1178125</v>
      </c>
      <c r="M16" s="32">
        <f>L16/7</f>
        <v>0.016830357142857143</v>
      </c>
      <c r="N16" s="43">
        <v>6</v>
      </c>
    </row>
    <row r="17" spans="1:14" ht="12.75">
      <c r="A17" s="99" t="s">
        <v>41</v>
      </c>
      <c r="B17" s="100"/>
      <c r="C17" s="100"/>
      <c r="D17" s="100"/>
      <c r="E17" s="101"/>
      <c r="F17" s="31">
        <f>F16</f>
        <v>0.014872685185185185</v>
      </c>
      <c r="G17" s="31">
        <f aca="true" t="shared" si="5" ref="G17:L17">G16-F16</f>
        <v>0.015335648148148149</v>
      </c>
      <c r="H17" s="31">
        <f t="shared" si="5"/>
        <v>0.015833333333333335</v>
      </c>
      <c r="I17" s="31">
        <f t="shared" si="5"/>
        <v>0.016747685185185178</v>
      </c>
      <c r="J17" s="31">
        <f t="shared" si="5"/>
        <v>0.018125000000000002</v>
      </c>
      <c r="K17" s="31">
        <f t="shared" si="5"/>
        <v>0.017916666666666664</v>
      </c>
      <c r="L17" s="31">
        <f t="shared" si="5"/>
        <v>0.018981481481481488</v>
      </c>
      <c r="M17" s="31"/>
      <c r="N17" s="20"/>
    </row>
    <row r="18" spans="1:14" ht="12.75" customHeight="1">
      <c r="A18" s="27">
        <v>7</v>
      </c>
      <c r="B18" s="27">
        <v>33</v>
      </c>
      <c r="C18" s="28" t="s">
        <v>123</v>
      </c>
      <c r="D18" s="27">
        <v>1980</v>
      </c>
      <c r="E18" s="27" t="s">
        <v>57</v>
      </c>
      <c r="F18" s="29">
        <v>0.01539351851851852</v>
      </c>
      <c r="G18" s="29">
        <v>0.031481481481481485</v>
      </c>
      <c r="H18" s="29">
        <v>0.047962962962962964</v>
      </c>
      <c r="I18" s="29">
        <v>0.0650462962962963</v>
      </c>
      <c r="J18" s="29">
        <v>0.08258101851851851</v>
      </c>
      <c r="K18" s="29">
        <v>0.10054398148148148</v>
      </c>
      <c r="L18" s="29">
        <v>0.11857638888888888</v>
      </c>
      <c r="M18" s="32">
        <f>L18/7</f>
        <v>0.016939484126984126</v>
      </c>
      <c r="N18" s="43">
        <v>7</v>
      </c>
    </row>
    <row r="19" spans="1:14" ht="12.75">
      <c r="A19" s="99" t="s">
        <v>41</v>
      </c>
      <c r="B19" s="100"/>
      <c r="C19" s="100"/>
      <c r="D19" s="100"/>
      <c r="E19" s="101"/>
      <c r="F19" s="31">
        <f>F18</f>
        <v>0.01539351851851852</v>
      </c>
      <c r="G19" s="31">
        <f aca="true" t="shared" si="6" ref="G19:L19">G18-F18</f>
        <v>0.016087962962962964</v>
      </c>
      <c r="H19" s="31">
        <f t="shared" si="6"/>
        <v>0.01648148148148148</v>
      </c>
      <c r="I19" s="31">
        <f t="shared" si="6"/>
        <v>0.017083333333333332</v>
      </c>
      <c r="J19" s="31">
        <f t="shared" si="6"/>
        <v>0.017534722222222215</v>
      </c>
      <c r="K19" s="31">
        <f t="shared" si="6"/>
        <v>0.017962962962962972</v>
      </c>
      <c r="L19" s="31">
        <f t="shared" si="6"/>
        <v>0.0180324074074074</v>
      </c>
      <c r="M19" s="31"/>
      <c r="N19" s="20"/>
    </row>
    <row r="20" spans="1:14" ht="12.75" customHeight="1">
      <c r="A20" s="27">
        <v>8</v>
      </c>
      <c r="B20" s="27">
        <v>7</v>
      </c>
      <c r="C20" s="28" t="s">
        <v>23</v>
      </c>
      <c r="D20" s="27">
        <v>1983</v>
      </c>
      <c r="E20" s="27" t="s">
        <v>57</v>
      </c>
      <c r="F20" s="29">
        <v>0.014756944444444446</v>
      </c>
      <c r="G20" s="29">
        <v>0.02991898148148148</v>
      </c>
      <c r="H20" s="29">
        <v>0.05592592592592593</v>
      </c>
      <c r="I20" s="29">
        <v>0.07332175925925927</v>
      </c>
      <c r="J20" s="29">
        <v>0.08877314814814814</v>
      </c>
      <c r="K20" s="29">
        <v>0.10592592592592592</v>
      </c>
      <c r="L20" s="29">
        <v>0.12158564814814815</v>
      </c>
      <c r="M20" s="32">
        <f>L20/7</f>
        <v>0.01736937830687831</v>
      </c>
      <c r="N20" s="43">
        <v>8</v>
      </c>
    </row>
    <row r="21" spans="1:14" ht="12.75">
      <c r="A21" s="99" t="s">
        <v>41</v>
      </c>
      <c r="B21" s="100"/>
      <c r="C21" s="100"/>
      <c r="D21" s="100"/>
      <c r="E21" s="101"/>
      <c r="F21" s="31">
        <f>F20</f>
        <v>0.014756944444444446</v>
      </c>
      <c r="G21" s="31">
        <f aca="true" t="shared" si="7" ref="G21:L21">G20-F20</f>
        <v>0.015162037037037035</v>
      </c>
      <c r="H21" s="31">
        <f t="shared" si="7"/>
        <v>0.026006944444444447</v>
      </c>
      <c r="I21" s="31">
        <f t="shared" si="7"/>
        <v>0.01739583333333334</v>
      </c>
      <c r="J21" s="31">
        <f t="shared" si="7"/>
        <v>0.015451388888888876</v>
      </c>
      <c r="K21" s="31">
        <f t="shared" si="7"/>
        <v>0.01715277777777778</v>
      </c>
      <c r="L21" s="31">
        <f t="shared" si="7"/>
        <v>0.015659722222222228</v>
      </c>
      <c r="M21" s="31"/>
      <c r="N21" s="20"/>
    </row>
    <row r="22" spans="1:14" ht="12.75" customHeight="1">
      <c r="A22" s="27">
        <v>9</v>
      </c>
      <c r="B22" s="27">
        <v>1158</v>
      </c>
      <c r="C22" s="28" t="s">
        <v>124</v>
      </c>
      <c r="D22" s="27">
        <v>1988</v>
      </c>
      <c r="E22" s="27" t="s">
        <v>57</v>
      </c>
      <c r="F22" s="29">
        <v>0.014930555555555556</v>
      </c>
      <c r="G22" s="29">
        <v>0.030243055555555554</v>
      </c>
      <c r="H22" s="29">
        <v>0.046064814814814815</v>
      </c>
      <c r="I22" s="29">
        <v>0.0631712962962963</v>
      </c>
      <c r="J22" s="29">
        <v>0.08133101851851852</v>
      </c>
      <c r="K22" s="29">
        <v>0.10274305555555556</v>
      </c>
      <c r="L22" s="29">
        <v>0.12164351851851851</v>
      </c>
      <c r="M22" s="32">
        <f>L22/7</f>
        <v>0.017377645502645502</v>
      </c>
      <c r="N22" s="43">
        <v>9</v>
      </c>
    </row>
    <row r="23" spans="1:14" ht="12.75">
      <c r="A23" s="99" t="s">
        <v>41</v>
      </c>
      <c r="B23" s="100"/>
      <c r="C23" s="100"/>
      <c r="D23" s="100"/>
      <c r="E23" s="101"/>
      <c r="F23" s="31">
        <f>F22</f>
        <v>0.014930555555555556</v>
      </c>
      <c r="G23" s="31">
        <f aca="true" t="shared" si="8" ref="G23:L23">G22-F22</f>
        <v>0.015312499999999998</v>
      </c>
      <c r="H23" s="31">
        <f t="shared" si="8"/>
        <v>0.01582175925925926</v>
      </c>
      <c r="I23" s="31">
        <f t="shared" si="8"/>
        <v>0.01710648148148148</v>
      </c>
      <c r="J23" s="31">
        <f t="shared" si="8"/>
        <v>0.01815972222222223</v>
      </c>
      <c r="K23" s="31">
        <f t="shared" si="8"/>
        <v>0.021412037037037035</v>
      </c>
      <c r="L23" s="31">
        <f t="shared" si="8"/>
        <v>0.018900462962962952</v>
      </c>
      <c r="M23" s="31"/>
      <c r="N23" s="20"/>
    </row>
    <row r="24" spans="1:14" ht="12.75" customHeight="1">
      <c r="A24" s="27">
        <v>10</v>
      </c>
      <c r="B24" s="27">
        <v>28</v>
      </c>
      <c r="C24" s="28" t="s">
        <v>66</v>
      </c>
      <c r="D24" s="27">
        <v>1968</v>
      </c>
      <c r="E24" s="27" t="s">
        <v>57</v>
      </c>
      <c r="F24" s="29">
        <v>0.016435185185185188</v>
      </c>
      <c r="G24" s="29">
        <v>0.033796296296296297</v>
      </c>
      <c r="H24" s="29">
        <v>0.050972222222222224</v>
      </c>
      <c r="I24" s="29">
        <v>0.06831018518518518</v>
      </c>
      <c r="J24" s="29">
        <v>0.08657407407407408</v>
      </c>
      <c r="K24" s="29">
        <v>0.10480324074074075</v>
      </c>
      <c r="L24" s="29">
        <v>0.1232638888888889</v>
      </c>
      <c r="M24" s="32">
        <f>L24/7</f>
        <v>0.017609126984126984</v>
      </c>
      <c r="N24" s="43">
        <v>10</v>
      </c>
    </row>
    <row r="25" spans="1:14" ht="12.75">
      <c r="A25" s="99" t="s">
        <v>41</v>
      </c>
      <c r="B25" s="100"/>
      <c r="C25" s="100"/>
      <c r="D25" s="100"/>
      <c r="E25" s="101"/>
      <c r="F25" s="31">
        <f>F24</f>
        <v>0.016435185185185188</v>
      </c>
      <c r="G25" s="31">
        <f aca="true" t="shared" si="9" ref="G25:L25">G24-F24</f>
        <v>0.01736111111111111</v>
      </c>
      <c r="H25" s="31">
        <f t="shared" si="9"/>
        <v>0.017175925925925928</v>
      </c>
      <c r="I25" s="31">
        <f t="shared" si="9"/>
        <v>0.017337962962962958</v>
      </c>
      <c r="J25" s="31">
        <f t="shared" si="9"/>
        <v>0.0182638888888889</v>
      </c>
      <c r="K25" s="31">
        <f t="shared" si="9"/>
        <v>0.01822916666666667</v>
      </c>
      <c r="L25" s="31">
        <f t="shared" si="9"/>
        <v>0.018460648148148143</v>
      </c>
      <c r="M25" s="31"/>
      <c r="N25" s="20"/>
    </row>
    <row r="26" spans="1:14" ht="12.75" customHeight="1">
      <c r="A26" s="27">
        <v>11</v>
      </c>
      <c r="B26" s="27">
        <v>29</v>
      </c>
      <c r="C26" s="28" t="s">
        <v>6</v>
      </c>
      <c r="D26" s="27">
        <v>1963</v>
      </c>
      <c r="E26" s="27" t="s">
        <v>57</v>
      </c>
      <c r="F26" s="29">
        <v>0.01579861111111111</v>
      </c>
      <c r="G26" s="29">
        <v>0.03217592592592593</v>
      </c>
      <c r="H26" s="29">
        <v>0.04939814814814814</v>
      </c>
      <c r="I26" s="29">
        <v>0.06770833333333333</v>
      </c>
      <c r="J26" s="29">
        <v>0.08664351851851852</v>
      </c>
      <c r="K26" s="29">
        <v>0.10604166666666666</v>
      </c>
      <c r="L26" s="29">
        <v>0.1257175925925926</v>
      </c>
      <c r="M26" s="32">
        <f>L26/7</f>
        <v>0.017959656084656085</v>
      </c>
      <c r="N26" s="43">
        <v>11</v>
      </c>
    </row>
    <row r="27" spans="1:14" ht="12.75">
      <c r="A27" s="99" t="s">
        <v>41</v>
      </c>
      <c r="B27" s="100"/>
      <c r="C27" s="100"/>
      <c r="D27" s="100"/>
      <c r="E27" s="101"/>
      <c r="F27" s="31">
        <f>F26</f>
        <v>0.01579861111111111</v>
      </c>
      <c r="G27" s="31">
        <f aca="true" t="shared" si="10" ref="G27:L27">G26-F26</f>
        <v>0.016377314814814817</v>
      </c>
      <c r="H27" s="31">
        <f t="shared" si="10"/>
        <v>0.017222222222222215</v>
      </c>
      <c r="I27" s="31">
        <f t="shared" si="10"/>
        <v>0.018310185185185186</v>
      </c>
      <c r="J27" s="31">
        <f t="shared" si="10"/>
        <v>0.018935185185185194</v>
      </c>
      <c r="K27" s="31">
        <f t="shared" si="10"/>
        <v>0.019398148148148137</v>
      </c>
      <c r="L27" s="31">
        <f t="shared" si="10"/>
        <v>0.019675925925925944</v>
      </c>
      <c r="M27" s="31"/>
      <c r="N27" s="20"/>
    </row>
    <row r="28" spans="1:14" ht="12.75" customHeight="1">
      <c r="A28" s="27">
        <v>12</v>
      </c>
      <c r="B28" s="27">
        <v>37</v>
      </c>
      <c r="C28" s="28" t="s">
        <v>125</v>
      </c>
      <c r="D28" s="27">
        <v>1980</v>
      </c>
      <c r="E28" s="27" t="s">
        <v>57</v>
      </c>
      <c r="F28" s="29">
        <v>0.01707175925925926</v>
      </c>
      <c r="G28" s="29">
        <v>0.035243055555555555</v>
      </c>
      <c r="H28" s="29">
        <v>0.05416666666666667</v>
      </c>
      <c r="I28" s="29">
        <v>0.07268518518518519</v>
      </c>
      <c r="J28" s="29">
        <v>0.0920949074074074</v>
      </c>
      <c r="K28" s="29">
        <v>0.11359953703703703</v>
      </c>
      <c r="L28" s="29">
        <v>0.1363888888888889</v>
      </c>
      <c r="M28" s="32">
        <f>L28/7</f>
        <v>0.019484126984126986</v>
      </c>
      <c r="N28" s="43">
        <v>12</v>
      </c>
    </row>
    <row r="29" spans="1:14" ht="12.75">
      <c r="A29" s="99" t="s">
        <v>41</v>
      </c>
      <c r="B29" s="100"/>
      <c r="C29" s="100"/>
      <c r="D29" s="100"/>
      <c r="E29" s="101"/>
      <c r="F29" s="31">
        <f>F28</f>
        <v>0.01707175925925926</v>
      </c>
      <c r="G29" s="31">
        <f aca="true" t="shared" si="11" ref="G29:L29">G28-F28</f>
        <v>0.018171296296296297</v>
      </c>
      <c r="H29" s="31">
        <f t="shared" si="11"/>
        <v>0.018923611111111113</v>
      </c>
      <c r="I29" s="31">
        <f t="shared" si="11"/>
        <v>0.018518518518518517</v>
      </c>
      <c r="J29" s="31">
        <f t="shared" si="11"/>
        <v>0.019409722222222217</v>
      </c>
      <c r="K29" s="31">
        <f t="shared" si="11"/>
        <v>0.021504629629629624</v>
      </c>
      <c r="L29" s="31">
        <f t="shared" si="11"/>
        <v>0.022789351851851866</v>
      </c>
      <c r="M29" s="31"/>
      <c r="N29" s="20"/>
    </row>
    <row r="30" spans="1:14" ht="12.75" customHeight="1">
      <c r="A30" s="27">
        <v>13</v>
      </c>
      <c r="B30" s="27">
        <v>96</v>
      </c>
      <c r="C30" s="28" t="s">
        <v>126</v>
      </c>
      <c r="D30" s="27">
        <v>1986</v>
      </c>
      <c r="E30" s="27" t="s">
        <v>59</v>
      </c>
      <c r="F30" s="29">
        <v>0.016493055555555556</v>
      </c>
      <c r="G30" s="29">
        <v>0.0328125</v>
      </c>
      <c r="H30" s="29">
        <v>0.05016203703703703</v>
      </c>
      <c r="I30" s="29">
        <v>0.07079861111111112</v>
      </c>
      <c r="J30" s="29"/>
      <c r="K30" s="29"/>
      <c r="L30" s="29"/>
      <c r="M30" s="32">
        <f>I30/4</f>
        <v>0.01769965277777778</v>
      </c>
      <c r="N30" s="43">
        <v>13</v>
      </c>
    </row>
    <row r="31" spans="1:14" ht="12.75">
      <c r="A31" s="99" t="s">
        <v>41</v>
      </c>
      <c r="B31" s="100"/>
      <c r="C31" s="100"/>
      <c r="D31" s="100"/>
      <c r="E31" s="101"/>
      <c r="F31" s="31">
        <f>F30</f>
        <v>0.016493055555555556</v>
      </c>
      <c r="G31" s="31">
        <f>G30-F30</f>
        <v>0.016319444444444445</v>
      </c>
      <c r="H31" s="31">
        <f>H30-G30</f>
        <v>0.01734953703703703</v>
      </c>
      <c r="I31" s="31">
        <f>I30-H30</f>
        <v>0.020636574074074085</v>
      </c>
      <c r="J31" s="31"/>
      <c r="K31" s="31"/>
      <c r="L31" s="31"/>
      <c r="M31" s="31"/>
      <c r="N31" s="20"/>
    </row>
    <row r="32" spans="1:14" ht="15.75">
      <c r="A32" s="20"/>
      <c r="B32" s="20"/>
      <c r="C32" s="45" t="s">
        <v>72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12.75" customHeight="1">
      <c r="A33" s="27">
        <v>1</v>
      </c>
      <c r="B33" s="27">
        <v>3</v>
      </c>
      <c r="C33" s="28" t="s">
        <v>73</v>
      </c>
      <c r="D33" s="27">
        <v>1980</v>
      </c>
      <c r="E33" s="27" t="s">
        <v>57</v>
      </c>
      <c r="F33" s="29">
        <v>0.01695601851851852</v>
      </c>
      <c r="G33" s="29">
        <v>0.03425925925925926</v>
      </c>
      <c r="H33" s="29">
        <v>0.05237268518518518</v>
      </c>
      <c r="I33" s="29">
        <v>0.07056712962962963</v>
      </c>
      <c r="J33" s="29">
        <v>0.08975694444444444</v>
      </c>
      <c r="K33" s="29">
        <v>0.10925925925925926</v>
      </c>
      <c r="L33" s="29">
        <v>0.12869212962962964</v>
      </c>
      <c r="M33" s="32">
        <f>L33/7</f>
        <v>0.018384589947089948</v>
      </c>
      <c r="N33" s="43">
        <v>1</v>
      </c>
    </row>
    <row r="34" spans="1:14" ht="12.75">
      <c r="A34" s="99" t="s">
        <v>41</v>
      </c>
      <c r="B34" s="100"/>
      <c r="C34" s="100"/>
      <c r="D34" s="100"/>
      <c r="E34" s="101"/>
      <c r="F34" s="31">
        <f>F33</f>
        <v>0.01695601851851852</v>
      </c>
      <c r="G34" s="31">
        <f aca="true" t="shared" si="12" ref="G34:L34">G33-F33</f>
        <v>0.01730324074074074</v>
      </c>
      <c r="H34" s="31">
        <f t="shared" si="12"/>
        <v>0.01811342592592592</v>
      </c>
      <c r="I34" s="31">
        <f t="shared" si="12"/>
        <v>0.01819444444444445</v>
      </c>
      <c r="J34" s="31">
        <f t="shared" si="12"/>
        <v>0.019189814814814812</v>
      </c>
      <c r="K34" s="31">
        <f t="shared" si="12"/>
        <v>0.01950231481481482</v>
      </c>
      <c r="L34" s="31">
        <f t="shared" si="12"/>
        <v>0.019432870370370378</v>
      </c>
      <c r="M34" s="31"/>
      <c r="N34" s="20"/>
    </row>
    <row r="35" spans="1:16" ht="12.75" customHeight="1">
      <c r="A35" s="27">
        <v>2</v>
      </c>
      <c r="B35" s="27">
        <v>77</v>
      </c>
      <c r="C35" s="28" t="s">
        <v>127</v>
      </c>
      <c r="D35" s="27">
        <v>1994</v>
      </c>
      <c r="E35" s="27" t="s">
        <v>59</v>
      </c>
      <c r="F35" s="29">
        <v>0.017106481481481483</v>
      </c>
      <c r="G35" s="29">
        <v>0.03201388888888889</v>
      </c>
      <c r="H35" s="29">
        <v>0.05351851851851852</v>
      </c>
      <c r="I35" s="29">
        <v>0.0734375</v>
      </c>
      <c r="J35" s="29">
        <v>0.09379629629629631</v>
      </c>
      <c r="K35" s="29">
        <v>0.11503472222222222</v>
      </c>
      <c r="L35" s="29">
        <v>0.13653935185185184</v>
      </c>
      <c r="M35" s="32">
        <f>L35/7</f>
        <v>0.019505621693121693</v>
      </c>
      <c r="N35" s="43">
        <v>3</v>
      </c>
      <c r="O35" s="48" t="s">
        <v>150</v>
      </c>
      <c r="P35" s="48"/>
    </row>
    <row r="36" spans="1:14" ht="12.75">
      <c r="A36" s="99" t="s">
        <v>41</v>
      </c>
      <c r="B36" s="100"/>
      <c r="C36" s="100"/>
      <c r="D36" s="100"/>
      <c r="E36" s="101"/>
      <c r="F36" s="31">
        <f>F35</f>
        <v>0.017106481481481483</v>
      </c>
      <c r="G36" s="31">
        <f aca="true" t="shared" si="13" ref="G36:L36">G35-F35</f>
        <v>0.014907407407407407</v>
      </c>
      <c r="H36" s="31">
        <f t="shared" si="13"/>
        <v>0.02150462962962963</v>
      </c>
      <c r="I36" s="31">
        <f t="shared" si="13"/>
        <v>0.019918981481481482</v>
      </c>
      <c r="J36" s="31">
        <f t="shared" si="13"/>
        <v>0.020358796296296305</v>
      </c>
      <c r="K36" s="31">
        <f t="shared" si="13"/>
        <v>0.02123842592592591</v>
      </c>
      <c r="L36" s="31">
        <f t="shared" si="13"/>
        <v>0.021504629629629624</v>
      </c>
      <c r="M36" s="31"/>
      <c r="N36" s="20"/>
    </row>
    <row r="37" spans="1:14" ht="12.75" customHeight="1">
      <c r="A37" s="27">
        <v>3</v>
      </c>
      <c r="B37" s="27">
        <v>13</v>
      </c>
      <c r="C37" s="28" t="s">
        <v>74</v>
      </c>
      <c r="D37" s="27">
        <v>1990</v>
      </c>
      <c r="E37" s="27" t="s">
        <v>63</v>
      </c>
      <c r="F37" s="29">
        <v>0.017187499999999998</v>
      </c>
      <c r="G37" s="29">
        <v>0.03539351851851852</v>
      </c>
      <c r="H37" s="29">
        <v>0.05454861111111111</v>
      </c>
      <c r="I37" s="29">
        <v>0.07587962962962963</v>
      </c>
      <c r="J37" s="29">
        <v>0.09798611111111111</v>
      </c>
      <c r="K37" s="29">
        <v>0.12319444444444444</v>
      </c>
      <c r="L37" s="29">
        <v>0.15079861111111112</v>
      </c>
      <c r="M37" s="32">
        <f>L37/7</f>
        <v>0.02154265873015873</v>
      </c>
      <c r="N37" s="43">
        <v>2</v>
      </c>
    </row>
    <row r="38" spans="1:14" ht="12.75">
      <c r="A38" s="99" t="s">
        <v>41</v>
      </c>
      <c r="B38" s="100"/>
      <c r="C38" s="100"/>
      <c r="D38" s="100"/>
      <c r="E38" s="101"/>
      <c r="F38" s="31">
        <f>F37</f>
        <v>0.017187499999999998</v>
      </c>
      <c r="G38" s="31">
        <f aca="true" t="shared" si="14" ref="G38:L38">G37-F37</f>
        <v>0.01820601851851852</v>
      </c>
      <c r="H38" s="31">
        <f t="shared" si="14"/>
        <v>0.01915509259259259</v>
      </c>
      <c r="I38" s="31">
        <f t="shared" si="14"/>
        <v>0.02133101851851852</v>
      </c>
      <c r="J38" s="31">
        <f t="shared" si="14"/>
        <v>0.022106481481481477</v>
      </c>
      <c r="K38" s="31">
        <f t="shared" si="14"/>
        <v>0.025208333333333333</v>
      </c>
      <c r="L38" s="31">
        <f t="shared" si="14"/>
        <v>0.02760416666666668</v>
      </c>
      <c r="M38" s="31"/>
      <c r="N38" s="20"/>
    </row>
    <row r="39" spans="1:14" ht="12.75" customHeight="1">
      <c r="A39" s="27">
        <v>4</v>
      </c>
      <c r="B39" s="27">
        <v>9</v>
      </c>
      <c r="C39" s="28" t="s">
        <v>75</v>
      </c>
      <c r="D39" s="27">
        <v>1956</v>
      </c>
      <c r="E39" s="27" t="s">
        <v>63</v>
      </c>
      <c r="F39" s="29">
        <v>0.019675925925925927</v>
      </c>
      <c r="G39" s="29">
        <v>0.039872685185185185</v>
      </c>
      <c r="H39" s="29">
        <v>0.06185185185185185</v>
      </c>
      <c r="I39" s="29">
        <v>0.08505787037037037</v>
      </c>
      <c r="J39" s="29">
        <v>0.10873842592592593</v>
      </c>
      <c r="K39" s="29">
        <v>0.1327662037037037</v>
      </c>
      <c r="L39" s="29"/>
      <c r="M39" s="32">
        <f>K39/6</f>
        <v>0.02212770061728395</v>
      </c>
      <c r="N39" s="43">
        <v>4</v>
      </c>
    </row>
    <row r="40" spans="1:14" ht="12.75">
      <c r="A40" s="99" t="s">
        <v>41</v>
      </c>
      <c r="B40" s="100"/>
      <c r="C40" s="100"/>
      <c r="D40" s="100"/>
      <c r="E40" s="101"/>
      <c r="F40" s="31">
        <f>F39</f>
        <v>0.019675925925925927</v>
      </c>
      <c r="G40" s="31">
        <f>G39-F39</f>
        <v>0.020196759259259258</v>
      </c>
      <c r="H40" s="31">
        <f>H39-G39</f>
        <v>0.021979166666666668</v>
      </c>
      <c r="I40" s="31">
        <f>I39-H39</f>
        <v>0.023206018518518515</v>
      </c>
      <c r="J40" s="31">
        <f>J39-I39</f>
        <v>0.023680555555555566</v>
      </c>
      <c r="K40" s="31">
        <f>K39-J39</f>
        <v>0.024027777777777773</v>
      </c>
      <c r="L40" s="31"/>
      <c r="M40" s="31"/>
      <c r="N40" s="20"/>
    </row>
    <row r="41" spans="1:14" ht="12.75" customHeight="1">
      <c r="A41" s="27">
        <v>5</v>
      </c>
      <c r="B41" s="27">
        <v>18</v>
      </c>
      <c r="C41" s="28" t="s">
        <v>128</v>
      </c>
      <c r="D41" s="27">
        <v>1978</v>
      </c>
      <c r="E41" s="27" t="s">
        <v>57</v>
      </c>
      <c r="F41" s="29">
        <v>0.02025462962962963</v>
      </c>
      <c r="G41" s="29">
        <v>0.039699074074074074</v>
      </c>
      <c r="H41" s="29">
        <v>0.05917824074074074</v>
      </c>
      <c r="I41" s="29">
        <v>0.08006944444444444</v>
      </c>
      <c r="J41" s="29"/>
      <c r="K41" s="29"/>
      <c r="L41" s="29"/>
      <c r="M41" s="32">
        <f>I41/4</f>
        <v>0.02001736111111111</v>
      </c>
      <c r="N41" s="43">
        <v>5</v>
      </c>
    </row>
    <row r="42" spans="1:14" ht="12.75">
      <c r="A42" s="99" t="s">
        <v>41</v>
      </c>
      <c r="B42" s="100"/>
      <c r="C42" s="100"/>
      <c r="D42" s="100"/>
      <c r="E42" s="101"/>
      <c r="F42" s="31">
        <f>F41</f>
        <v>0.02025462962962963</v>
      </c>
      <c r="G42" s="31">
        <f>G41-F41</f>
        <v>0.019444444444444445</v>
      </c>
      <c r="H42" s="31">
        <f>H41-G41</f>
        <v>0.019479166666666665</v>
      </c>
      <c r="I42" s="31">
        <f>I41-H41</f>
        <v>0.020891203703703703</v>
      </c>
      <c r="J42" s="31"/>
      <c r="K42" s="31"/>
      <c r="L42" s="31"/>
      <c r="M42" s="31"/>
      <c r="N42" s="20"/>
    </row>
    <row r="43" spans="1:14" ht="12.75" customHeight="1">
      <c r="A43" s="27">
        <v>6</v>
      </c>
      <c r="B43" s="27">
        <v>5</v>
      </c>
      <c r="C43" s="28" t="s">
        <v>129</v>
      </c>
      <c r="D43" s="27">
        <v>1983</v>
      </c>
      <c r="E43" s="27" t="s">
        <v>57</v>
      </c>
      <c r="F43" s="29">
        <v>0.02048611111111111</v>
      </c>
      <c r="G43" s="29">
        <v>0.041493055555555554</v>
      </c>
      <c r="H43" s="29">
        <v>0.06400462962962962</v>
      </c>
      <c r="I43" s="29"/>
      <c r="J43" s="29"/>
      <c r="K43" s="29"/>
      <c r="L43" s="29"/>
      <c r="M43" s="32">
        <f>H43/3</f>
        <v>0.021334876543209872</v>
      </c>
      <c r="N43" s="43">
        <v>6</v>
      </c>
    </row>
    <row r="44" spans="1:14" ht="12.75">
      <c r="A44" s="99" t="s">
        <v>41</v>
      </c>
      <c r="B44" s="100"/>
      <c r="C44" s="100"/>
      <c r="D44" s="100"/>
      <c r="E44" s="101"/>
      <c r="F44" s="31">
        <f>F43</f>
        <v>0.02048611111111111</v>
      </c>
      <c r="G44" s="31">
        <f>G43-F43</f>
        <v>0.021006944444444443</v>
      </c>
      <c r="H44" s="31">
        <f>H43-G43</f>
        <v>0.022511574074074066</v>
      </c>
      <c r="I44" s="31"/>
      <c r="J44" s="31"/>
      <c r="K44" s="31"/>
      <c r="L44" s="31"/>
      <c r="M44" s="31"/>
      <c r="N44" s="20"/>
    </row>
    <row r="45" spans="1:14" ht="12.75" customHeight="1">
      <c r="A45" s="27">
        <v>7</v>
      </c>
      <c r="B45" s="27">
        <v>50</v>
      </c>
      <c r="C45" s="28" t="s">
        <v>130</v>
      </c>
      <c r="D45" s="27">
        <v>1986</v>
      </c>
      <c r="E45" s="27" t="s">
        <v>57</v>
      </c>
      <c r="F45" s="29">
        <v>0.017013888888888887</v>
      </c>
      <c r="G45" s="29">
        <v>0.033854166666666664</v>
      </c>
      <c r="H45" s="29"/>
      <c r="I45" s="29"/>
      <c r="J45" s="29"/>
      <c r="K45" s="29"/>
      <c r="L45" s="29"/>
      <c r="M45" s="32">
        <f>G45/2</f>
        <v>0.016927083333333332</v>
      </c>
      <c r="N45" s="43">
        <v>7</v>
      </c>
    </row>
    <row r="46" spans="1:14" ht="12.75">
      <c r="A46" s="99" t="s">
        <v>41</v>
      </c>
      <c r="B46" s="100"/>
      <c r="C46" s="100"/>
      <c r="D46" s="100"/>
      <c r="E46" s="101"/>
      <c r="F46" s="31">
        <f>F45</f>
        <v>0.017013888888888887</v>
      </c>
      <c r="G46" s="31">
        <f>G45-F45</f>
        <v>0.016840277777777777</v>
      </c>
      <c r="H46" s="31"/>
      <c r="I46" s="31"/>
      <c r="J46" s="31"/>
      <c r="K46" s="31"/>
      <c r="L46" s="31"/>
      <c r="M46" s="31"/>
      <c r="N46" s="20"/>
    </row>
    <row r="47" spans="1:14" ht="12.75">
      <c r="A47"/>
      <c r="B47"/>
      <c r="D47"/>
      <c r="E47"/>
      <c r="F47"/>
      <c r="G47"/>
      <c r="H47"/>
      <c r="I47"/>
      <c r="J47"/>
      <c r="K47"/>
      <c r="L47"/>
      <c r="M47"/>
      <c r="N47"/>
    </row>
    <row r="48" spans="1:14" ht="24" customHeight="1">
      <c r="A48"/>
      <c r="B48"/>
      <c r="C48" s="112" t="s">
        <v>131</v>
      </c>
      <c r="D48" s="113"/>
      <c r="E48" s="113"/>
      <c r="F48" s="113"/>
      <c r="G48" s="113"/>
      <c r="H48" s="113"/>
      <c r="I48" s="113"/>
      <c r="J48" s="98"/>
      <c r="K48" s="98"/>
      <c r="L48" s="98"/>
      <c r="M48"/>
      <c r="N48"/>
    </row>
    <row r="49" spans="1:14" ht="12.75">
      <c r="A49" s="44"/>
      <c r="B49" s="44"/>
      <c r="C49" s="44"/>
      <c r="H49" s="44"/>
      <c r="I49"/>
      <c r="J49" s="44"/>
      <c r="K49" s="44"/>
      <c r="L49" s="44"/>
      <c r="M49" s="44"/>
      <c r="N49" s="44"/>
    </row>
    <row r="50" spans="1:15" s="46" customFormat="1" ht="38.25">
      <c r="A50" s="25" t="s">
        <v>117</v>
      </c>
      <c r="B50" s="25" t="s">
        <v>118</v>
      </c>
      <c r="C50" s="25" t="s">
        <v>56</v>
      </c>
      <c r="D50" s="25" t="s">
        <v>119</v>
      </c>
      <c r="E50" s="25" t="s">
        <v>120</v>
      </c>
      <c r="F50" s="25" t="s">
        <v>26</v>
      </c>
      <c r="G50" s="25" t="s">
        <v>29</v>
      </c>
      <c r="H50" s="25" t="s">
        <v>96</v>
      </c>
      <c r="I50" s="25" t="s">
        <v>97</v>
      </c>
      <c r="J50" s="25" t="s">
        <v>52</v>
      </c>
      <c r="K50" s="25" t="s">
        <v>10</v>
      </c>
      <c r="L50"/>
      <c r="M50"/>
      <c r="N50"/>
      <c r="O50"/>
    </row>
    <row r="51" spans="1:14" ht="15">
      <c r="A51" s="20"/>
      <c r="B51" s="20"/>
      <c r="C51" s="42" t="s">
        <v>121</v>
      </c>
      <c r="D51" s="20"/>
      <c r="E51" s="20"/>
      <c r="F51" s="20"/>
      <c r="G51" s="20"/>
      <c r="H51" s="20"/>
      <c r="I51" s="20"/>
      <c r="K51" s="20"/>
      <c r="L51"/>
      <c r="M51"/>
      <c r="N51"/>
    </row>
    <row r="52" spans="1:14" ht="12.75">
      <c r="A52" s="27">
        <v>1</v>
      </c>
      <c r="B52" s="27">
        <v>11</v>
      </c>
      <c r="C52" s="28" t="s">
        <v>13</v>
      </c>
      <c r="D52" s="27">
        <v>1976</v>
      </c>
      <c r="E52" s="27" t="s">
        <v>63</v>
      </c>
      <c r="F52" s="29">
        <v>0.02113425925925926</v>
      </c>
      <c r="G52" s="29">
        <v>0.04244212962962963</v>
      </c>
      <c r="H52" s="29">
        <v>0.06408564814814814</v>
      </c>
      <c r="I52" s="29">
        <v>0.08584490740740741</v>
      </c>
      <c r="J52" s="32">
        <f>I52/4</f>
        <v>0.021461226851851853</v>
      </c>
      <c r="K52" s="43">
        <v>1</v>
      </c>
      <c r="L52"/>
      <c r="M52"/>
      <c r="N52"/>
    </row>
    <row r="53" spans="1:14" ht="12.75">
      <c r="A53" s="99" t="s">
        <v>41</v>
      </c>
      <c r="B53" s="100"/>
      <c r="C53" s="100"/>
      <c r="D53" s="100"/>
      <c r="E53" s="101"/>
      <c r="F53" s="31">
        <f>F52</f>
        <v>0.02113425925925926</v>
      </c>
      <c r="G53" s="31">
        <f>G52-F52</f>
        <v>0.02130787037037037</v>
      </c>
      <c r="H53" s="31">
        <f>H52-G52</f>
        <v>0.021643518518518513</v>
      </c>
      <c r="I53" s="31">
        <f>I52-H52</f>
        <v>0.02175925925925927</v>
      </c>
      <c r="J53" s="31"/>
      <c r="K53" s="21"/>
      <c r="L53"/>
      <c r="M53"/>
      <c r="N53"/>
    </row>
    <row r="54" spans="1:14" ht="12.75" customHeight="1">
      <c r="A54" s="27">
        <v>2</v>
      </c>
      <c r="B54" s="27">
        <v>44</v>
      </c>
      <c r="C54" s="28" t="s">
        <v>132</v>
      </c>
      <c r="D54" s="27">
        <v>1989</v>
      </c>
      <c r="E54" s="27" t="s">
        <v>133</v>
      </c>
      <c r="F54" s="29">
        <v>0.02148148148148148</v>
      </c>
      <c r="G54" s="29">
        <v>0.04251157407407408</v>
      </c>
      <c r="H54" s="29">
        <v>0.06406250000000001</v>
      </c>
      <c r="I54" s="29">
        <v>0.0859375</v>
      </c>
      <c r="J54" s="32">
        <f>I54/4</f>
        <v>0.021484375</v>
      </c>
      <c r="K54" s="43">
        <v>2</v>
      </c>
      <c r="L54"/>
      <c r="M54"/>
      <c r="N54"/>
    </row>
    <row r="55" spans="1:14" ht="12.75">
      <c r="A55" s="99" t="s">
        <v>41</v>
      </c>
      <c r="B55" s="100"/>
      <c r="C55" s="100"/>
      <c r="D55" s="100"/>
      <c r="E55" s="101"/>
      <c r="F55" s="31">
        <f>F54</f>
        <v>0.02148148148148148</v>
      </c>
      <c r="G55" s="31">
        <f>G54-F54</f>
        <v>0.021030092592592597</v>
      </c>
      <c r="H55" s="31">
        <f>H54-G54</f>
        <v>0.02155092592592593</v>
      </c>
      <c r="I55" s="31">
        <f>I54-H54</f>
        <v>0.02187499999999999</v>
      </c>
      <c r="J55" s="31"/>
      <c r="K55" s="21"/>
      <c r="L55"/>
      <c r="M55"/>
      <c r="N55"/>
    </row>
    <row r="56" spans="1:14" ht="12.75" customHeight="1">
      <c r="A56" s="27">
        <v>3</v>
      </c>
      <c r="B56" s="27">
        <v>10</v>
      </c>
      <c r="C56" s="28" t="s">
        <v>134</v>
      </c>
      <c r="D56" s="27">
        <v>1992</v>
      </c>
      <c r="E56" s="27" t="s">
        <v>57</v>
      </c>
      <c r="F56" s="29">
        <v>0.021145833333333332</v>
      </c>
      <c r="G56" s="29">
        <v>0.04241898148148148</v>
      </c>
      <c r="H56" s="29">
        <v>0.06493055555555556</v>
      </c>
      <c r="I56" s="29">
        <v>0.08991898148148147</v>
      </c>
      <c r="J56" s="32">
        <f>I56/4</f>
        <v>0.02247974537037037</v>
      </c>
      <c r="K56" s="43">
        <v>3</v>
      </c>
      <c r="L56"/>
      <c r="M56"/>
      <c r="N56"/>
    </row>
    <row r="57" spans="1:14" ht="12.75">
      <c r="A57" s="99" t="s">
        <v>41</v>
      </c>
      <c r="B57" s="100"/>
      <c r="C57" s="100"/>
      <c r="D57" s="100"/>
      <c r="E57" s="101"/>
      <c r="F57" s="31">
        <f>F56</f>
        <v>0.021145833333333332</v>
      </c>
      <c r="G57" s="31">
        <f>G56-F56</f>
        <v>0.02127314814814815</v>
      </c>
      <c r="H57" s="31">
        <f>H56-G56</f>
        <v>0.02251157407407408</v>
      </c>
      <c r="I57" s="31">
        <f>I56-H56</f>
        <v>0.024988425925925914</v>
      </c>
      <c r="J57" s="31"/>
      <c r="K57" s="21"/>
      <c r="L57"/>
      <c r="M57"/>
      <c r="N57"/>
    </row>
    <row r="58" spans="1:14" ht="12.75" customHeight="1">
      <c r="A58" s="27">
        <v>4</v>
      </c>
      <c r="B58" s="27">
        <v>1730</v>
      </c>
      <c r="C58" s="28" t="s">
        <v>4</v>
      </c>
      <c r="D58" s="27">
        <v>1977</v>
      </c>
      <c r="E58" s="27" t="s">
        <v>57</v>
      </c>
      <c r="F58" s="29">
        <v>0.023402777777777783</v>
      </c>
      <c r="G58" s="29">
        <v>0.04699074074074074</v>
      </c>
      <c r="H58" s="29">
        <v>0.07042824074074074</v>
      </c>
      <c r="I58" s="29">
        <v>0.0936111111111111</v>
      </c>
      <c r="J58" s="32">
        <f>I58/4</f>
        <v>0.023402777777777776</v>
      </c>
      <c r="K58" s="43">
        <v>4</v>
      </c>
      <c r="L58"/>
      <c r="M58"/>
      <c r="N58"/>
    </row>
    <row r="59" spans="1:14" ht="12.75">
      <c r="A59" s="99" t="s">
        <v>41</v>
      </c>
      <c r="B59" s="100"/>
      <c r="C59" s="100"/>
      <c r="D59" s="100"/>
      <c r="E59" s="101"/>
      <c r="F59" s="31">
        <f>F58</f>
        <v>0.023402777777777783</v>
      </c>
      <c r="G59" s="31">
        <f>G58-F58</f>
        <v>0.02358796296296296</v>
      </c>
      <c r="H59" s="31">
        <f>H58-G58</f>
        <v>0.023437499999999993</v>
      </c>
      <c r="I59" s="31">
        <f>I58-H58</f>
        <v>0.023182870370370368</v>
      </c>
      <c r="J59" s="31"/>
      <c r="K59" s="21"/>
      <c r="L59"/>
      <c r="M59"/>
      <c r="N59"/>
    </row>
    <row r="60" spans="1:14" ht="12.75" customHeight="1">
      <c r="A60" s="27">
        <v>5</v>
      </c>
      <c r="B60" s="27">
        <v>288</v>
      </c>
      <c r="C60" s="28" t="s">
        <v>135</v>
      </c>
      <c r="D60" s="27">
        <v>1978</v>
      </c>
      <c r="E60" s="27" t="s">
        <v>63</v>
      </c>
      <c r="F60" s="29">
        <v>0.02189814814814815</v>
      </c>
      <c r="G60" s="29">
        <v>0.04429398148148148</v>
      </c>
      <c r="H60" s="29">
        <v>0.06848379629629629</v>
      </c>
      <c r="I60" s="29">
        <v>0.09469907407407407</v>
      </c>
      <c r="J60" s="32">
        <f>I60/4</f>
        <v>0.02367476851851852</v>
      </c>
      <c r="K60" s="43">
        <v>5</v>
      </c>
      <c r="L60"/>
      <c r="M60"/>
      <c r="N60"/>
    </row>
    <row r="61" spans="1:14" ht="12.75">
      <c r="A61" s="99" t="s">
        <v>41</v>
      </c>
      <c r="B61" s="100"/>
      <c r="C61" s="100"/>
      <c r="D61" s="100"/>
      <c r="E61" s="101"/>
      <c r="F61" s="31">
        <f>F60</f>
        <v>0.02189814814814815</v>
      </c>
      <c r="G61" s="31">
        <f>G60-F60</f>
        <v>0.022395833333333334</v>
      </c>
      <c r="H61" s="31">
        <f>H60-G60</f>
        <v>0.02418981481481481</v>
      </c>
      <c r="I61" s="31">
        <f>I60-H60</f>
        <v>0.026215277777777782</v>
      </c>
      <c r="J61" s="31"/>
      <c r="K61" s="21"/>
      <c r="L61"/>
      <c r="M61"/>
      <c r="N61"/>
    </row>
    <row r="62" spans="1:14" ht="12.75" customHeight="1">
      <c r="A62" s="27">
        <v>6</v>
      </c>
      <c r="B62" s="27">
        <v>17</v>
      </c>
      <c r="C62" s="28" t="s">
        <v>136</v>
      </c>
      <c r="D62" s="27">
        <v>1965</v>
      </c>
      <c r="E62" s="27" t="s">
        <v>63</v>
      </c>
      <c r="F62" s="29">
        <v>0.02327546296296296</v>
      </c>
      <c r="G62" s="29">
        <v>0.04738425925925926</v>
      </c>
      <c r="H62" s="29">
        <v>0.07181712962962962</v>
      </c>
      <c r="I62" s="29">
        <v>0.09648148148148149</v>
      </c>
      <c r="J62" s="32">
        <f>I62/4</f>
        <v>0.024120370370370372</v>
      </c>
      <c r="K62" s="43">
        <v>6</v>
      </c>
      <c r="L62"/>
      <c r="M62"/>
      <c r="N62"/>
    </row>
    <row r="63" spans="1:14" ht="12.75">
      <c r="A63" s="99" t="s">
        <v>41</v>
      </c>
      <c r="B63" s="100"/>
      <c r="C63" s="100"/>
      <c r="D63" s="100"/>
      <c r="E63" s="101"/>
      <c r="F63" s="31">
        <f>F62</f>
        <v>0.02327546296296296</v>
      </c>
      <c r="G63" s="31">
        <f>G62-F62</f>
        <v>0.0241087962962963</v>
      </c>
      <c r="H63" s="31">
        <f>H62-G62</f>
        <v>0.024432870370370362</v>
      </c>
      <c r="I63" s="31">
        <f>I62-H62</f>
        <v>0.024664351851851868</v>
      </c>
      <c r="J63" s="31"/>
      <c r="K63" s="21"/>
      <c r="L63"/>
      <c r="M63"/>
      <c r="N63"/>
    </row>
    <row r="64" spans="1:14" ht="12.75" customHeight="1">
      <c r="A64" s="27">
        <v>7</v>
      </c>
      <c r="B64" s="27">
        <v>8</v>
      </c>
      <c r="C64" s="28" t="s">
        <v>137</v>
      </c>
      <c r="D64" s="27">
        <v>1994</v>
      </c>
      <c r="E64" s="27" t="s">
        <v>63</v>
      </c>
      <c r="F64" s="29">
        <v>0.021157407407407406</v>
      </c>
      <c r="G64" s="29">
        <v>0.044270833333333336</v>
      </c>
      <c r="H64" s="29">
        <v>0.07123842592592593</v>
      </c>
      <c r="I64" s="29">
        <v>0.10611111111111111</v>
      </c>
      <c r="J64" s="32">
        <f>I64/4</f>
        <v>0.02652777777777778</v>
      </c>
      <c r="K64" s="43">
        <v>7</v>
      </c>
      <c r="L64"/>
      <c r="M64"/>
      <c r="N64"/>
    </row>
    <row r="65" spans="1:14" ht="12.75">
      <c r="A65" s="99" t="s">
        <v>41</v>
      </c>
      <c r="B65" s="100"/>
      <c r="C65" s="100"/>
      <c r="D65" s="100"/>
      <c r="E65" s="101"/>
      <c r="F65" s="31">
        <f>F64</f>
        <v>0.021157407407407406</v>
      </c>
      <c r="G65" s="31">
        <f>G64-F64</f>
        <v>0.02311342592592593</v>
      </c>
      <c r="H65" s="31">
        <f>H64-G64</f>
        <v>0.02696759259259259</v>
      </c>
      <c r="I65" s="31">
        <f>I64-H64</f>
        <v>0.03487268518518519</v>
      </c>
      <c r="J65" s="31"/>
      <c r="K65" s="21"/>
      <c r="L65"/>
      <c r="M65"/>
      <c r="N65"/>
    </row>
    <row r="66" spans="1:14" ht="12.75" customHeight="1">
      <c r="A66" s="27">
        <v>8</v>
      </c>
      <c r="B66" s="27">
        <v>48</v>
      </c>
      <c r="C66" s="28" t="s">
        <v>90</v>
      </c>
      <c r="D66" s="27">
        <v>1955</v>
      </c>
      <c r="E66" s="27" t="s">
        <v>57</v>
      </c>
      <c r="F66" s="29">
        <v>0.02619212962962963</v>
      </c>
      <c r="G66" s="29">
        <v>0.05219907407407407</v>
      </c>
      <c r="H66" s="29">
        <v>0.07945601851851852</v>
      </c>
      <c r="I66" s="29">
        <v>0.10964120370370371</v>
      </c>
      <c r="J66" s="32">
        <f>I66/4</f>
        <v>0.027410300925925928</v>
      </c>
      <c r="K66" s="43">
        <v>8</v>
      </c>
      <c r="L66"/>
      <c r="M66"/>
      <c r="N66"/>
    </row>
    <row r="67" spans="1:14" ht="12.75">
      <c r="A67" s="99" t="s">
        <v>41</v>
      </c>
      <c r="B67" s="100"/>
      <c r="C67" s="100"/>
      <c r="D67" s="100"/>
      <c r="E67" s="101"/>
      <c r="F67" s="31">
        <f>F66</f>
        <v>0.02619212962962963</v>
      </c>
      <c r="G67" s="31">
        <f>G66-F66</f>
        <v>0.02600694444444444</v>
      </c>
      <c r="H67" s="31">
        <f>H66-G66</f>
        <v>0.02725694444444445</v>
      </c>
      <c r="I67" s="31">
        <f>I66-H66</f>
        <v>0.03018518518518519</v>
      </c>
      <c r="J67" s="31"/>
      <c r="K67" s="21"/>
      <c r="L67"/>
      <c r="M67"/>
      <c r="N67"/>
    </row>
    <row r="68" spans="1:14" ht="12.75" customHeight="1">
      <c r="A68" s="27">
        <v>9</v>
      </c>
      <c r="B68" s="27">
        <v>1609</v>
      </c>
      <c r="C68" s="28" t="s">
        <v>147</v>
      </c>
      <c r="D68" s="27">
        <v>1977</v>
      </c>
      <c r="E68" s="27" t="s">
        <v>138</v>
      </c>
      <c r="F68" s="29">
        <v>0.026331018518518517</v>
      </c>
      <c r="G68" s="29">
        <v>0.05425925925925926</v>
      </c>
      <c r="H68" s="29">
        <v>0.08391203703703703</v>
      </c>
      <c r="I68" s="29">
        <v>0.11693287037037037</v>
      </c>
      <c r="J68" s="32">
        <f>I68/4</f>
        <v>0.029233217592592592</v>
      </c>
      <c r="K68" s="43">
        <v>9</v>
      </c>
      <c r="L68"/>
      <c r="M68"/>
      <c r="N68"/>
    </row>
    <row r="69" spans="1:14" ht="12.75">
      <c r="A69" s="99" t="s">
        <v>41</v>
      </c>
      <c r="B69" s="100"/>
      <c r="C69" s="100"/>
      <c r="D69" s="100"/>
      <c r="E69" s="101"/>
      <c r="F69" s="31">
        <f>F68</f>
        <v>0.026331018518518517</v>
      </c>
      <c r="G69" s="31">
        <f>G68-F68</f>
        <v>0.02792824074074074</v>
      </c>
      <c r="H69" s="31">
        <f>H68-G68</f>
        <v>0.029652777777777778</v>
      </c>
      <c r="I69" s="31">
        <f>I68-H68</f>
        <v>0.03302083333333333</v>
      </c>
      <c r="J69" s="31"/>
      <c r="K69" s="21"/>
      <c r="L69"/>
      <c r="M69"/>
      <c r="N69"/>
    </row>
    <row r="70" spans="1:14" ht="12.75" customHeight="1">
      <c r="A70" s="27">
        <v>10</v>
      </c>
      <c r="B70" s="27">
        <v>243</v>
      </c>
      <c r="C70" s="28" t="s">
        <v>139</v>
      </c>
      <c r="D70" s="27">
        <v>1982</v>
      </c>
      <c r="E70" s="27" t="s">
        <v>63</v>
      </c>
      <c r="F70" s="29">
        <v>0.023009259259259257</v>
      </c>
      <c r="G70" s="29">
        <v>0.04818287037037037</v>
      </c>
      <c r="H70" s="29">
        <v>0.07795138888888889</v>
      </c>
      <c r="I70" s="29"/>
      <c r="J70" s="32">
        <f>H70/3</f>
        <v>0.025983796296296297</v>
      </c>
      <c r="K70" s="43">
        <v>10</v>
      </c>
      <c r="L70"/>
      <c r="M70"/>
      <c r="N70"/>
    </row>
    <row r="71" spans="1:14" ht="12.75">
      <c r="A71" s="99" t="s">
        <v>41</v>
      </c>
      <c r="B71" s="100"/>
      <c r="C71" s="100"/>
      <c r="D71" s="100"/>
      <c r="E71" s="101"/>
      <c r="F71" s="31">
        <f>F70</f>
        <v>0.023009259259259257</v>
      </c>
      <c r="G71" s="31">
        <f>G70-F70</f>
        <v>0.025173611111111112</v>
      </c>
      <c r="H71" s="31">
        <f>H70-G70</f>
        <v>0.02976851851851852</v>
      </c>
      <c r="I71" s="31"/>
      <c r="K71"/>
      <c r="L71"/>
      <c r="M71"/>
      <c r="N71"/>
    </row>
    <row r="72" spans="1:14" ht="12.75" customHeight="1">
      <c r="A72" s="20"/>
      <c r="B72" s="20"/>
      <c r="C72" s="42" t="s">
        <v>72</v>
      </c>
      <c r="D72" s="20"/>
      <c r="E72" s="20"/>
      <c r="F72" s="20"/>
      <c r="G72" s="20"/>
      <c r="H72" s="20"/>
      <c r="I72" s="20"/>
      <c r="K72"/>
      <c r="L72"/>
      <c r="M72"/>
      <c r="N72"/>
    </row>
    <row r="73" spans="1:14" ht="12.75">
      <c r="A73" s="27">
        <v>1</v>
      </c>
      <c r="B73" s="27">
        <v>43</v>
      </c>
      <c r="C73" s="28" t="s">
        <v>140</v>
      </c>
      <c r="D73" s="27">
        <v>1986</v>
      </c>
      <c r="E73" s="27" t="s">
        <v>57</v>
      </c>
      <c r="F73" s="29">
        <v>0.021168981481481483</v>
      </c>
      <c r="G73" s="29">
        <v>0.04386574074074074</v>
      </c>
      <c r="H73" s="29">
        <v>0.06660879629629629</v>
      </c>
      <c r="I73" s="29">
        <v>0.0929861111111111</v>
      </c>
      <c r="J73" s="32">
        <f>I73/4</f>
        <v>0.023246527777777776</v>
      </c>
      <c r="K73" s="43">
        <v>1</v>
      </c>
      <c r="L73"/>
      <c r="M73"/>
      <c r="N73"/>
    </row>
    <row r="74" spans="1:14" ht="12.75">
      <c r="A74" s="99" t="s">
        <v>41</v>
      </c>
      <c r="B74" s="100"/>
      <c r="C74" s="100"/>
      <c r="D74" s="100"/>
      <c r="E74" s="101"/>
      <c r="F74" s="31">
        <f>F73</f>
        <v>0.021168981481481483</v>
      </c>
      <c r="G74" s="31">
        <f>G73-F73</f>
        <v>0.022696759259259257</v>
      </c>
      <c r="H74" s="31">
        <f>H73-G73</f>
        <v>0.02274305555555555</v>
      </c>
      <c r="I74" s="31">
        <f>I73-H73</f>
        <v>0.026377314814814812</v>
      </c>
      <c r="K74"/>
      <c r="L74"/>
      <c r="M74"/>
      <c r="N74"/>
    </row>
    <row r="75" spans="12:14" ht="12.75" customHeight="1">
      <c r="L75"/>
      <c r="M75"/>
      <c r="N75"/>
    </row>
    <row r="76" spans="3:5" ht="12.75">
      <c r="C76" t="s">
        <v>141</v>
      </c>
      <c r="E76" s="49" t="s">
        <v>142</v>
      </c>
    </row>
    <row r="77" spans="3:5" ht="12.75">
      <c r="C77" t="s">
        <v>143</v>
      </c>
      <c r="E77" s="49" t="s">
        <v>144</v>
      </c>
    </row>
    <row r="78" spans="3:5" ht="12.75">
      <c r="C78" t="s">
        <v>145</v>
      </c>
      <c r="E78" s="49" t="s">
        <v>146</v>
      </c>
    </row>
  </sheetData>
  <sheetProtection/>
  <mergeCells count="33">
    <mergeCell ref="A71:E71"/>
    <mergeCell ref="A74:E74"/>
    <mergeCell ref="A1:J1"/>
    <mergeCell ref="A61:E61"/>
    <mergeCell ref="C48:L48"/>
    <mergeCell ref="A63:E63"/>
    <mergeCell ref="A65:E65"/>
    <mergeCell ref="A67:E67"/>
    <mergeCell ref="A69:E69"/>
    <mergeCell ref="A44:E44"/>
    <mergeCell ref="A57:E57"/>
    <mergeCell ref="A59:E59"/>
    <mergeCell ref="A7:E7"/>
    <mergeCell ref="A9:E9"/>
    <mergeCell ref="A36:E36"/>
    <mergeCell ref="A38:E38"/>
    <mergeCell ref="A40:E40"/>
    <mergeCell ref="A23:E23"/>
    <mergeCell ref="A25:E25"/>
    <mergeCell ref="A27:E27"/>
    <mergeCell ref="A46:E46"/>
    <mergeCell ref="A53:E53"/>
    <mergeCell ref="A55:E55"/>
    <mergeCell ref="A29:E29"/>
    <mergeCell ref="A31:E31"/>
    <mergeCell ref="A34:E34"/>
    <mergeCell ref="A42:E42"/>
    <mergeCell ref="A11:E11"/>
    <mergeCell ref="A13:E13"/>
    <mergeCell ref="A15:E15"/>
    <mergeCell ref="A17:E17"/>
    <mergeCell ref="A19:E19"/>
    <mergeCell ref="A21:E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S74"/>
  <sheetViews>
    <sheetView zoomScalePageLayoutView="0" workbookViewId="0" topLeftCell="A37">
      <selection activeCell="H25" sqref="H25"/>
    </sheetView>
  </sheetViews>
  <sheetFormatPr defaultColWidth="9.140625" defaultRowHeight="12.75"/>
  <cols>
    <col min="1" max="1" width="6.421875" style="19" customWidth="1"/>
    <col min="2" max="2" width="7.140625" style="49" customWidth="1"/>
    <col min="3" max="3" width="19.140625" style="0" customWidth="1"/>
    <col min="4" max="4" width="8.57421875" style="19" customWidth="1"/>
    <col min="5" max="5" width="20.28125" style="0" customWidth="1"/>
    <col min="6" max="6" width="9.421875" style="19" customWidth="1"/>
    <col min="7" max="8" width="9.57421875" style="19" customWidth="1"/>
    <col min="9" max="9" width="9.8515625" style="19" customWidth="1"/>
    <col min="10" max="10" width="10.421875" style="19" customWidth="1"/>
    <col min="11" max="11" width="11.140625" style="19" customWidth="1"/>
    <col min="12" max="12" width="9.7109375" style="19" customWidth="1"/>
    <col min="13" max="13" width="14.421875" style="19" customWidth="1"/>
    <col min="14" max="14" width="11.8515625" style="19" customWidth="1"/>
    <col min="15" max="15" width="3.7109375" style="19" customWidth="1"/>
    <col min="16" max="16" width="7.28125" style="19" customWidth="1"/>
    <col min="17" max="17" width="3.57421875" style="19" customWidth="1"/>
    <col min="18" max="18" width="7.28125" style="19" customWidth="1"/>
    <col min="19" max="19" width="3.57421875" style="19" customWidth="1"/>
    <col min="20" max="20" width="2.7109375" style="0" customWidth="1"/>
    <col min="21" max="21" width="2.8515625" style="0" customWidth="1"/>
  </cols>
  <sheetData>
    <row r="1" spans="1:19" ht="15.75">
      <c r="A1" s="114" t="s">
        <v>176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.75">
      <c r="A2" s="115" t="s">
        <v>177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5:6" ht="15">
      <c r="E3" s="50" t="s">
        <v>116</v>
      </c>
      <c r="F3" s="51" t="s">
        <v>54</v>
      </c>
    </row>
    <row r="4" ht="15">
      <c r="C4" s="50" t="s">
        <v>151</v>
      </c>
    </row>
    <row r="5" spans="1:19" ht="25.5">
      <c r="A5" s="25" t="s">
        <v>117</v>
      </c>
      <c r="B5" s="25" t="s">
        <v>118</v>
      </c>
      <c r="C5" s="25" t="s">
        <v>56</v>
      </c>
      <c r="D5" s="25" t="s">
        <v>152</v>
      </c>
      <c r="E5" s="25" t="s">
        <v>120</v>
      </c>
      <c r="F5" s="25" t="s">
        <v>26</v>
      </c>
      <c r="G5" s="25" t="s">
        <v>29</v>
      </c>
      <c r="H5" s="25" t="s">
        <v>96</v>
      </c>
      <c r="I5" s="25" t="s">
        <v>97</v>
      </c>
      <c r="J5" s="25" t="s">
        <v>98</v>
      </c>
      <c r="K5" s="25" t="s">
        <v>33</v>
      </c>
      <c r="L5" s="25" t="s">
        <v>99</v>
      </c>
      <c r="M5" s="25" t="s">
        <v>52</v>
      </c>
      <c r="N5" s="25" t="s">
        <v>17</v>
      </c>
      <c r="O5" s="49"/>
      <c r="P5"/>
      <c r="R5"/>
      <c r="S5"/>
    </row>
    <row r="6" spans="1:19" ht="12.75">
      <c r="A6" s="59">
        <v>1</v>
      </c>
      <c r="B6" s="60">
        <v>85</v>
      </c>
      <c r="C6" s="61" t="s">
        <v>7</v>
      </c>
      <c r="D6" s="59">
        <v>1988</v>
      </c>
      <c r="E6" s="61" t="s">
        <v>57</v>
      </c>
      <c r="F6" s="62">
        <v>0.013402777777777777</v>
      </c>
      <c r="G6" s="62">
        <v>0.02711805555555555</v>
      </c>
      <c r="H6" s="62">
        <v>0.04113425925925926</v>
      </c>
      <c r="I6" s="62">
        <v>0.05494212962962963</v>
      </c>
      <c r="J6" s="62">
        <v>0.07015046296296296</v>
      </c>
      <c r="K6" s="62">
        <v>0.08524305555555556</v>
      </c>
      <c r="L6" s="62">
        <v>0.10144675925925926</v>
      </c>
      <c r="M6" s="63">
        <f>L6/7</f>
        <v>0.01449239417989418</v>
      </c>
      <c r="N6" s="63"/>
      <c r="O6" s="49"/>
      <c r="P6"/>
      <c r="R6"/>
      <c r="S6"/>
    </row>
    <row r="7" spans="1:19" ht="12.75">
      <c r="A7" s="64"/>
      <c r="B7" s="65"/>
      <c r="C7" s="66"/>
      <c r="D7" s="64"/>
      <c r="E7" s="66" t="s">
        <v>41</v>
      </c>
      <c r="F7" s="64"/>
      <c r="G7" s="31">
        <f aca="true" t="shared" si="0" ref="G7:L7">G6-F6</f>
        <v>0.013715277777777774</v>
      </c>
      <c r="H7" s="31">
        <f t="shared" si="0"/>
        <v>0.014016203703703708</v>
      </c>
      <c r="I7" s="31">
        <f t="shared" si="0"/>
        <v>0.013807870370370373</v>
      </c>
      <c r="J7" s="31">
        <f t="shared" si="0"/>
        <v>0.015208333333333324</v>
      </c>
      <c r="K7" s="31">
        <f t="shared" si="0"/>
        <v>0.015092592592592602</v>
      </c>
      <c r="L7" s="31">
        <f t="shared" si="0"/>
        <v>0.016203703703703706</v>
      </c>
      <c r="M7" s="58"/>
      <c r="N7" s="58"/>
      <c r="O7" s="49"/>
      <c r="P7"/>
      <c r="R7"/>
      <c r="S7"/>
    </row>
    <row r="8" spans="1:19" ht="12.75">
      <c r="A8" s="59">
        <v>2</v>
      </c>
      <c r="B8" s="60">
        <v>245</v>
      </c>
      <c r="C8" s="61" t="s">
        <v>62</v>
      </c>
      <c r="D8" s="59">
        <v>1986</v>
      </c>
      <c r="E8" s="61" t="s">
        <v>63</v>
      </c>
      <c r="F8" s="62">
        <v>0.013414351851851851</v>
      </c>
      <c r="G8" s="62">
        <v>0.027199074074074073</v>
      </c>
      <c r="H8" s="62">
        <v>0.04155092592592593</v>
      </c>
      <c r="I8" s="62">
        <v>0.05616898148148148</v>
      </c>
      <c r="J8" s="62">
        <v>0.07134259259259258</v>
      </c>
      <c r="K8" s="62">
        <v>0.0870949074074074</v>
      </c>
      <c r="L8" s="62">
        <v>0.10408564814814815</v>
      </c>
      <c r="M8" s="63">
        <f>L8/7</f>
        <v>0.014869378306878307</v>
      </c>
      <c r="N8" s="63">
        <f>L8-L6</f>
        <v>0.002638888888888885</v>
      </c>
      <c r="O8" s="49"/>
      <c r="P8"/>
      <c r="R8"/>
      <c r="S8"/>
    </row>
    <row r="9" spans="1:19" ht="12.75">
      <c r="A9" s="64"/>
      <c r="B9" s="65"/>
      <c r="C9" s="66"/>
      <c r="D9" s="64"/>
      <c r="E9" s="66" t="s">
        <v>41</v>
      </c>
      <c r="F9" s="64"/>
      <c r="G9" s="31">
        <f aca="true" t="shared" si="1" ref="G9:L9">G8-F8</f>
        <v>0.013784722222222223</v>
      </c>
      <c r="H9" s="31">
        <f t="shared" si="1"/>
        <v>0.014351851851851855</v>
      </c>
      <c r="I9" s="31">
        <f t="shared" si="1"/>
        <v>0.01461805555555555</v>
      </c>
      <c r="J9" s="31">
        <f t="shared" si="1"/>
        <v>0.015173611111111103</v>
      </c>
      <c r="K9" s="31">
        <f t="shared" si="1"/>
        <v>0.015752314814814816</v>
      </c>
      <c r="L9" s="31">
        <f t="shared" si="1"/>
        <v>0.01699074074074075</v>
      </c>
      <c r="M9" s="58"/>
      <c r="N9" s="58"/>
      <c r="O9" s="49"/>
      <c r="P9"/>
      <c r="R9"/>
      <c r="S9"/>
    </row>
    <row r="10" spans="1:19" ht="12.75">
      <c r="A10" s="59">
        <v>3</v>
      </c>
      <c r="B10" s="60">
        <v>33</v>
      </c>
      <c r="C10" s="61" t="s">
        <v>123</v>
      </c>
      <c r="D10" s="59">
        <v>1980</v>
      </c>
      <c r="E10" s="61" t="s">
        <v>57</v>
      </c>
      <c r="F10" s="62">
        <v>0.0140625</v>
      </c>
      <c r="G10" s="62">
        <v>0.028761574074074075</v>
      </c>
      <c r="H10" s="62">
        <v>0.04376157407407408</v>
      </c>
      <c r="I10" s="62">
        <v>0.0587962962962963</v>
      </c>
      <c r="J10" s="62">
        <v>0.07349537037037036</v>
      </c>
      <c r="K10" s="62">
        <v>0.09027777777777778</v>
      </c>
      <c r="L10" s="62">
        <v>0.10629629629629629</v>
      </c>
      <c r="M10" s="63">
        <f>L10/7</f>
        <v>0.015185185185185185</v>
      </c>
      <c r="N10" s="63">
        <f>L10-L6</f>
        <v>0.004849537037037027</v>
      </c>
      <c r="O10" s="49"/>
      <c r="P10"/>
      <c r="R10"/>
      <c r="S10"/>
    </row>
    <row r="11" spans="1:19" ht="12.75">
      <c r="A11" s="64"/>
      <c r="B11" s="65"/>
      <c r="C11" s="66"/>
      <c r="D11" s="64"/>
      <c r="E11" s="66" t="s">
        <v>41</v>
      </c>
      <c r="F11" s="64"/>
      <c r="G11" s="31">
        <f aca="true" t="shared" si="2" ref="G11:L11">G10-F10</f>
        <v>0.014699074074074074</v>
      </c>
      <c r="H11" s="31">
        <f t="shared" si="2"/>
        <v>0.015000000000000003</v>
      </c>
      <c r="I11" s="31">
        <f t="shared" si="2"/>
        <v>0.01503472222222222</v>
      </c>
      <c r="J11" s="31">
        <f t="shared" si="2"/>
        <v>0.014699074074074066</v>
      </c>
      <c r="K11" s="31">
        <f t="shared" si="2"/>
        <v>0.016782407407407413</v>
      </c>
      <c r="L11" s="31">
        <f t="shared" si="2"/>
        <v>0.016018518518518515</v>
      </c>
      <c r="M11" s="58"/>
      <c r="N11" s="58"/>
      <c r="O11" s="49"/>
      <c r="P11"/>
      <c r="R11"/>
      <c r="S11"/>
    </row>
    <row r="12" spans="1:19" ht="12.75">
      <c r="A12" s="59">
        <v>4</v>
      </c>
      <c r="B12" s="60">
        <v>58</v>
      </c>
      <c r="C12" s="61" t="s">
        <v>155</v>
      </c>
      <c r="D12" s="59" t="s">
        <v>156</v>
      </c>
      <c r="E12" s="61" t="s">
        <v>59</v>
      </c>
      <c r="F12" s="62">
        <v>0.014155092592592592</v>
      </c>
      <c r="G12" s="62">
        <v>0.028981481481481483</v>
      </c>
      <c r="H12" s="62">
        <v>0.045266203703703704</v>
      </c>
      <c r="I12" s="62">
        <v>0.062303240740740735</v>
      </c>
      <c r="J12" s="62">
        <v>0.08003472222222223</v>
      </c>
      <c r="K12" s="62">
        <v>0.09745370370370371</v>
      </c>
      <c r="L12" s="62">
        <v>0.1169675925925926</v>
      </c>
      <c r="M12" s="63">
        <f>L12/7</f>
        <v>0.016709656084656084</v>
      </c>
      <c r="N12" s="63">
        <f>L12-L6</f>
        <v>0.015520833333333331</v>
      </c>
      <c r="O12" s="49"/>
      <c r="P12"/>
      <c r="R12"/>
      <c r="S12"/>
    </row>
    <row r="13" spans="1:19" ht="12.75">
      <c r="A13" s="64"/>
      <c r="B13" s="65"/>
      <c r="C13" s="66"/>
      <c r="D13" s="64"/>
      <c r="E13" s="66" t="s">
        <v>41</v>
      </c>
      <c r="F13" s="64"/>
      <c r="G13" s="31">
        <f aca="true" t="shared" si="3" ref="G13:L13">G12-F12</f>
        <v>0.01482638888888889</v>
      </c>
      <c r="H13" s="31">
        <f t="shared" si="3"/>
        <v>0.01628472222222222</v>
      </c>
      <c r="I13" s="31">
        <f t="shared" si="3"/>
        <v>0.01703703703703703</v>
      </c>
      <c r="J13" s="31">
        <f t="shared" si="3"/>
        <v>0.017731481481481494</v>
      </c>
      <c r="K13" s="31">
        <f t="shared" si="3"/>
        <v>0.01741898148148148</v>
      </c>
      <c r="L13" s="31">
        <f t="shared" si="3"/>
        <v>0.019513888888888886</v>
      </c>
      <c r="M13" s="58"/>
      <c r="O13" s="49"/>
      <c r="P13"/>
      <c r="R13"/>
      <c r="S13"/>
    </row>
    <row r="14" spans="1:19" ht="12.75">
      <c r="A14" s="59">
        <v>5</v>
      </c>
      <c r="B14" s="60">
        <v>63</v>
      </c>
      <c r="C14" s="61" t="s">
        <v>3</v>
      </c>
      <c r="D14" s="59">
        <v>1956</v>
      </c>
      <c r="E14" s="61" t="s">
        <v>57</v>
      </c>
      <c r="F14" s="62">
        <v>0.01539351851851852</v>
      </c>
      <c r="G14" s="62">
        <v>0.03096064814814815</v>
      </c>
      <c r="H14" s="62">
        <v>0.04710648148148148</v>
      </c>
      <c r="I14" s="62">
        <v>0.06331018518518518</v>
      </c>
      <c r="J14" s="62">
        <v>0.0820601851851852</v>
      </c>
      <c r="K14" s="62">
        <v>0.10188657407407407</v>
      </c>
      <c r="L14" s="62" t="s">
        <v>157</v>
      </c>
      <c r="M14" s="63">
        <f>K14/6</f>
        <v>0.016981095679012344</v>
      </c>
      <c r="O14" s="49"/>
      <c r="P14"/>
      <c r="R14"/>
      <c r="S14"/>
    </row>
    <row r="15" spans="1:19" ht="12.75">
      <c r="A15" s="64"/>
      <c r="B15" s="65"/>
      <c r="C15" s="66"/>
      <c r="D15" s="64"/>
      <c r="E15" s="66" t="s">
        <v>41</v>
      </c>
      <c r="F15" s="64"/>
      <c r="G15" s="31">
        <f>G14-F14</f>
        <v>0.01556712962962963</v>
      </c>
      <c r="H15" s="31">
        <f>H14-G14</f>
        <v>0.016145833333333328</v>
      </c>
      <c r="I15" s="31">
        <f>I14-H14</f>
        <v>0.0162037037037037</v>
      </c>
      <c r="J15" s="31">
        <f>J14-I14</f>
        <v>0.018750000000000017</v>
      </c>
      <c r="K15" s="31">
        <f>K14-J14</f>
        <v>0.01982638888888888</v>
      </c>
      <c r="L15" s="31"/>
      <c r="M15" s="58"/>
      <c r="O15" s="49"/>
      <c r="P15"/>
      <c r="R15"/>
      <c r="S15"/>
    </row>
    <row r="16" spans="1:19" ht="12.75">
      <c r="A16" s="59">
        <v>6</v>
      </c>
      <c r="B16" s="60">
        <v>5</v>
      </c>
      <c r="C16" s="61" t="s">
        <v>70</v>
      </c>
      <c r="D16" s="59" t="s">
        <v>158</v>
      </c>
      <c r="E16" s="61" t="s">
        <v>63</v>
      </c>
      <c r="F16" s="62">
        <v>0.015277777777777777</v>
      </c>
      <c r="G16" s="62">
        <v>0.02908564814814815</v>
      </c>
      <c r="H16" s="62">
        <v>0.047685185185185185</v>
      </c>
      <c r="I16" s="62">
        <v>0.06877314814814815</v>
      </c>
      <c r="J16" s="62">
        <v>0.08974537037037038</v>
      </c>
      <c r="K16" s="62" t="s">
        <v>157</v>
      </c>
      <c r="L16" s="62"/>
      <c r="M16" s="63">
        <f>J16/5</f>
        <v>0.017949074074074076</v>
      </c>
      <c r="O16" s="49"/>
      <c r="P16"/>
      <c r="R16"/>
      <c r="S16"/>
    </row>
    <row r="17" spans="1:19" ht="12.75">
      <c r="A17" s="64"/>
      <c r="B17" s="65"/>
      <c r="C17" s="66"/>
      <c r="D17" s="64"/>
      <c r="E17" s="66" t="s">
        <v>41</v>
      </c>
      <c r="F17" s="64"/>
      <c r="G17" s="31">
        <f>G16-F16</f>
        <v>0.013807870370370371</v>
      </c>
      <c r="H17" s="31">
        <f>H16-G16</f>
        <v>0.018599537037037036</v>
      </c>
      <c r="I17" s="31">
        <f>I16-H16</f>
        <v>0.021087962962962968</v>
      </c>
      <c r="J17" s="31">
        <f>J16-I16</f>
        <v>0.020972222222222225</v>
      </c>
      <c r="K17" s="31"/>
      <c r="L17" s="31"/>
      <c r="M17" s="58"/>
      <c r="O17" s="49"/>
      <c r="P17"/>
      <c r="R17"/>
      <c r="S17"/>
    </row>
    <row r="18" spans="1:19" ht="12.75">
      <c r="A18" s="59">
        <v>7</v>
      </c>
      <c r="B18" s="60">
        <v>1</v>
      </c>
      <c r="C18" s="61" t="s">
        <v>159</v>
      </c>
      <c r="D18" s="59" t="s">
        <v>158</v>
      </c>
      <c r="E18" s="61" t="s">
        <v>57</v>
      </c>
      <c r="F18" s="62">
        <v>0.013495370370370371</v>
      </c>
      <c r="G18" s="62">
        <v>0.029108796296296296</v>
      </c>
      <c r="H18" s="62">
        <v>0.04716435185185185</v>
      </c>
      <c r="I18" s="62">
        <v>0.06326388888888888</v>
      </c>
      <c r="J18" s="62" t="s">
        <v>157</v>
      </c>
      <c r="K18" s="62"/>
      <c r="L18" s="62"/>
      <c r="M18" s="63">
        <f>I18/4</f>
        <v>0.01581597222222222</v>
      </c>
      <c r="O18" s="49"/>
      <c r="P18"/>
      <c r="R18"/>
      <c r="S18"/>
    </row>
    <row r="19" spans="1:19" ht="12.75">
      <c r="A19" s="64"/>
      <c r="B19" s="65"/>
      <c r="C19" s="66"/>
      <c r="D19" s="64"/>
      <c r="E19" s="66" t="s">
        <v>41</v>
      </c>
      <c r="F19" s="64"/>
      <c r="G19" s="31">
        <f>G18-F18</f>
        <v>0.015613425925925925</v>
      </c>
      <c r="H19" s="31">
        <f>H18-G18</f>
        <v>0.018055555555555557</v>
      </c>
      <c r="I19" s="31">
        <f>I18-H18</f>
        <v>0.01609953703703703</v>
      </c>
      <c r="J19" s="31"/>
      <c r="K19" s="31"/>
      <c r="L19" s="31"/>
      <c r="M19" s="58"/>
      <c r="O19" s="49"/>
      <c r="P19"/>
      <c r="R19"/>
      <c r="S19"/>
    </row>
    <row r="20" spans="1:19" ht="12.75">
      <c r="A20" s="59">
        <v>8</v>
      </c>
      <c r="B20" s="60" t="s">
        <v>160</v>
      </c>
      <c r="C20" s="61" t="s">
        <v>122</v>
      </c>
      <c r="D20" s="59">
        <v>1970</v>
      </c>
      <c r="E20" s="61" t="s">
        <v>57</v>
      </c>
      <c r="F20" s="62">
        <v>0.013368055555555557</v>
      </c>
      <c r="G20" s="62">
        <v>0.027511574074074074</v>
      </c>
      <c r="H20" s="62">
        <v>0.041944444444444444</v>
      </c>
      <c r="I20" s="62" t="s">
        <v>157</v>
      </c>
      <c r="J20" s="62"/>
      <c r="K20" s="62"/>
      <c r="L20" s="62"/>
      <c r="M20" s="63">
        <f>H20/3</f>
        <v>0.013981481481481482</v>
      </c>
      <c r="O20" s="49"/>
      <c r="P20"/>
      <c r="R20"/>
      <c r="S20"/>
    </row>
    <row r="21" spans="1:19" ht="12.75">
      <c r="A21" s="64"/>
      <c r="B21" s="65"/>
      <c r="C21" s="66"/>
      <c r="D21" s="64"/>
      <c r="E21" s="66" t="s">
        <v>41</v>
      </c>
      <c r="F21" s="64"/>
      <c r="G21" s="31">
        <f>G20-F20</f>
        <v>0.014143518518518517</v>
      </c>
      <c r="H21" s="31">
        <f>H20-G20</f>
        <v>0.01443287037037037</v>
      </c>
      <c r="I21" s="31"/>
      <c r="J21" s="31"/>
      <c r="K21" s="31"/>
      <c r="L21" s="31"/>
      <c r="M21" s="58"/>
      <c r="O21" s="49"/>
      <c r="P21"/>
      <c r="R21"/>
      <c r="S21"/>
    </row>
    <row r="22" spans="1:19" ht="12.75">
      <c r="A22" s="59">
        <v>9</v>
      </c>
      <c r="B22" s="60">
        <v>7</v>
      </c>
      <c r="C22" s="61" t="s">
        <v>161</v>
      </c>
      <c r="D22" s="59" t="s">
        <v>158</v>
      </c>
      <c r="E22" s="61" t="s">
        <v>57</v>
      </c>
      <c r="F22" s="62">
        <v>0.024270833333333335</v>
      </c>
      <c r="G22" s="62">
        <v>0.05335648148148148</v>
      </c>
      <c r="H22" s="62">
        <v>0.11319444444444444</v>
      </c>
      <c r="I22" s="62" t="s">
        <v>157</v>
      </c>
      <c r="J22" s="62"/>
      <c r="K22" s="62"/>
      <c r="L22" s="62"/>
      <c r="M22" s="63">
        <f>H22/3</f>
        <v>0.037731481481481484</v>
      </c>
      <c r="O22" s="49"/>
      <c r="P22"/>
      <c r="R22"/>
      <c r="S22"/>
    </row>
    <row r="23" spans="1:19" ht="12.75">
      <c r="A23" s="64"/>
      <c r="B23" s="65"/>
      <c r="C23" s="66"/>
      <c r="D23" s="64"/>
      <c r="E23" s="66" t="s">
        <v>41</v>
      </c>
      <c r="F23" s="64"/>
      <c r="G23" s="31">
        <f>G22-F22</f>
        <v>0.02908564814814814</v>
      </c>
      <c r="H23" s="31">
        <f>H22-G22</f>
        <v>0.05983796296296297</v>
      </c>
      <c r="I23" s="31"/>
      <c r="J23" s="31"/>
      <c r="K23" s="31"/>
      <c r="L23" s="31"/>
      <c r="M23" s="58"/>
      <c r="O23" s="49"/>
      <c r="P23"/>
      <c r="R23"/>
      <c r="S23"/>
    </row>
    <row r="24" spans="1:19" ht="12.75">
      <c r="A24" s="59">
        <v>10</v>
      </c>
      <c r="B24" s="60">
        <v>14</v>
      </c>
      <c r="C24" s="61" t="s">
        <v>162</v>
      </c>
      <c r="D24" s="59">
        <v>1949</v>
      </c>
      <c r="E24" s="61" t="s">
        <v>59</v>
      </c>
      <c r="F24" s="62">
        <v>0.017430555555555557</v>
      </c>
      <c r="G24" s="62">
        <v>0.034305555555555554</v>
      </c>
      <c r="H24" s="62" t="s">
        <v>157</v>
      </c>
      <c r="I24" s="62"/>
      <c r="J24" s="62"/>
      <c r="K24" s="62"/>
      <c r="L24" s="62"/>
      <c r="M24" s="63">
        <f>G24/2</f>
        <v>0.017152777777777777</v>
      </c>
      <c r="O24" s="49"/>
      <c r="P24"/>
      <c r="R24"/>
      <c r="S24"/>
    </row>
    <row r="25" spans="1:19" ht="12.75">
      <c r="A25" s="64"/>
      <c r="B25" s="65"/>
      <c r="C25" s="66"/>
      <c r="D25" s="64"/>
      <c r="E25" s="66" t="s">
        <v>41</v>
      </c>
      <c r="F25" s="64"/>
      <c r="G25" s="31">
        <f>G24-F24</f>
        <v>0.016874999999999998</v>
      </c>
      <c r="H25" s="31"/>
      <c r="I25" s="31"/>
      <c r="J25" s="31"/>
      <c r="K25" s="31"/>
      <c r="L25" s="31"/>
      <c r="M25" s="58"/>
      <c r="O25" s="49"/>
      <c r="P25"/>
      <c r="R25"/>
      <c r="S25"/>
    </row>
    <row r="26" spans="1:19" ht="12.75">
      <c r="A26" s="59">
        <v>11</v>
      </c>
      <c r="B26" s="60">
        <v>2</v>
      </c>
      <c r="C26" s="61" t="s">
        <v>163</v>
      </c>
      <c r="D26" s="59">
        <v>2005</v>
      </c>
      <c r="E26" s="61" t="s">
        <v>63</v>
      </c>
      <c r="F26" s="62">
        <v>0.017569444444444447</v>
      </c>
      <c r="G26" s="62">
        <v>0.03761574074074074</v>
      </c>
      <c r="H26" s="62"/>
      <c r="I26" s="62"/>
      <c r="J26" s="62"/>
      <c r="K26" s="62"/>
      <c r="L26" s="62"/>
      <c r="M26" s="63">
        <f>G26/2</f>
        <v>0.01880787037037037</v>
      </c>
      <c r="O26" s="49"/>
      <c r="P26"/>
      <c r="R26"/>
      <c r="S26"/>
    </row>
    <row r="27" spans="1:19" ht="12.75">
      <c r="A27" s="64"/>
      <c r="B27" s="65"/>
      <c r="C27" s="66"/>
      <c r="D27" s="64"/>
      <c r="E27" s="66" t="s">
        <v>41</v>
      </c>
      <c r="F27" s="64"/>
      <c r="G27" s="31">
        <f>G26-F26</f>
        <v>0.020046296296296295</v>
      </c>
      <c r="H27" s="31"/>
      <c r="I27" s="31"/>
      <c r="J27" s="31"/>
      <c r="K27" s="31"/>
      <c r="L27" s="31"/>
      <c r="M27" s="58"/>
      <c r="O27" s="49"/>
      <c r="P27"/>
      <c r="R27"/>
      <c r="S27"/>
    </row>
    <row r="28" spans="1:19" ht="12.75">
      <c r="A28" s="59">
        <v>12</v>
      </c>
      <c r="B28" s="60">
        <v>9</v>
      </c>
      <c r="C28" s="61" t="s">
        <v>164</v>
      </c>
      <c r="D28" s="59">
        <v>2005</v>
      </c>
      <c r="E28" s="61" t="s">
        <v>63</v>
      </c>
      <c r="F28" s="62">
        <v>0.017627314814814814</v>
      </c>
      <c r="G28" s="62">
        <v>0.03767361111111111</v>
      </c>
      <c r="H28" s="62"/>
      <c r="I28" s="62"/>
      <c r="J28" s="62"/>
      <c r="K28" s="62"/>
      <c r="L28" s="62"/>
      <c r="M28" s="63">
        <f>G28/2</f>
        <v>0.018836805555555555</v>
      </c>
      <c r="O28" s="49"/>
      <c r="P28"/>
      <c r="R28"/>
      <c r="S28"/>
    </row>
    <row r="29" spans="1:19" ht="12.75">
      <c r="A29" s="64"/>
      <c r="B29" s="65"/>
      <c r="C29" s="66"/>
      <c r="D29" s="64"/>
      <c r="E29" s="66" t="s">
        <v>41</v>
      </c>
      <c r="F29" s="64"/>
      <c r="G29" s="31">
        <f>G28-F28</f>
        <v>0.020046296296296295</v>
      </c>
      <c r="H29" s="31"/>
      <c r="I29" s="31"/>
      <c r="J29" s="31"/>
      <c r="K29" s="31"/>
      <c r="L29" s="31"/>
      <c r="M29" s="58"/>
      <c r="O29" s="49"/>
      <c r="P29"/>
      <c r="R29"/>
      <c r="S29"/>
    </row>
    <row r="30" spans="1:19" ht="12.75">
      <c r="A30" s="59">
        <v>13</v>
      </c>
      <c r="B30" s="60">
        <v>7</v>
      </c>
      <c r="C30" s="61" t="s">
        <v>23</v>
      </c>
      <c r="D30" s="59" t="s">
        <v>158</v>
      </c>
      <c r="E30" s="61" t="s">
        <v>57</v>
      </c>
      <c r="F30" s="62">
        <v>0.014131944444444445</v>
      </c>
      <c r="G30" s="62" t="s">
        <v>175</v>
      </c>
      <c r="H30" s="62"/>
      <c r="I30" s="62"/>
      <c r="J30" s="62"/>
      <c r="K30" s="62"/>
      <c r="L30" s="62"/>
      <c r="M30" s="63">
        <f>F30/1</f>
        <v>0.014131944444444445</v>
      </c>
      <c r="O30" s="49"/>
      <c r="P30"/>
      <c r="R30"/>
      <c r="S30"/>
    </row>
    <row r="31" spans="1:19" ht="12.75">
      <c r="A31" s="64"/>
      <c r="B31" s="65"/>
      <c r="C31" s="66"/>
      <c r="D31" s="64"/>
      <c r="E31" s="66"/>
      <c r="F31" s="64"/>
      <c r="G31" s="31"/>
      <c r="H31" s="31"/>
      <c r="I31" s="31"/>
      <c r="J31" s="31"/>
      <c r="K31" s="31"/>
      <c r="L31" s="31"/>
      <c r="M31" s="58"/>
      <c r="O31" s="49"/>
      <c r="P31"/>
      <c r="R31"/>
      <c r="S31"/>
    </row>
    <row r="32" spans="1:19" ht="12.75">
      <c r="A32" s="20"/>
      <c r="B32" s="52"/>
      <c r="C32" s="21"/>
      <c r="D32" s="20"/>
      <c r="E32" s="21"/>
      <c r="F32" s="20"/>
      <c r="G32" s="20"/>
      <c r="H32" s="20"/>
      <c r="I32" s="20"/>
      <c r="J32" s="20"/>
      <c r="K32" s="20"/>
      <c r="L32" s="20"/>
      <c r="M32" s="20"/>
      <c r="N32"/>
      <c r="O32"/>
      <c r="P32"/>
      <c r="Q32"/>
      <c r="R32"/>
      <c r="S32"/>
    </row>
    <row r="33" spans="1:19" ht="12.75">
      <c r="A33" s="20"/>
      <c r="B33" s="52"/>
      <c r="C33" s="21" t="s">
        <v>165</v>
      </c>
      <c r="D33" s="20"/>
      <c r="E33" s="21"/>
      <c r="F33" s="20"/>
      <c r="G33" s="20"/>
      <c r="H33" s="20"/>
      <c r="I33" s="20"/>
      <c r="J33" s="20"/>
      <c r="K33" s="20"/>
      <c r="L33" s="20"/>
      <c r="M33" s="20"/>
      <c r="N33"/>
      <c r="O33"/>
      <c r="P33"/>
      <c r="Q33"/>
      <c r="R33"/>
      <c r="S33"/>
    </row>
    <row r="34" spans="1:19" ht="12.75">
      <c r="A34" s="59">
        <v>1</v>
      </c>
      <c r="B34" s="60">
        <v>50</v>
      </c>
      <c r="C34" s="61" t="s">
        <v>73</v>
      </c>
      <c r="D34" s="59" t="s">
        <v>158</v>
      </c>
      <c r="E34" s="61" t="s">
        <v>57</v>
      </c>
      <c r="F34" s="62">
        <v>0.01707175925925926</v>
      </c>
      <c r="G34" s="62">
        <v>0.034374999999999996</v>
      </c>
      <c r="H34" s="62">
        <v>0.052083333333333336</v>
      </c>
      <c r="I34" s="62">
        <v>0.07060185185185185</v>
      </c>
      <c r="J34" s="62">
        <v>0.08483796296296296</v>
      </c>
      <c r="K34" s="62">
        <v>0.10868055555555556</v>
      </c>
      <c r="L34" s="62">
        <v>0.1274537037037037</v>
      </c>
      <c r="M34" s="63">
        <f>L34/7</f>
        <v>0.018207671957671957</v>
      </c>
      <c r="O34" s="49"/>
      <c r="P34"/>
      <c r="R34"/>
      <c r="S34"/>
    </row>
    <row r="35" spans="1:19" ht="12.75">
      <c r="A35" s="64"/>
      <c r="B35" s="65"/>
      <c r="C35" s="66"/>
      <c r="D35" s="64"/>
      <c r="E35" s="66" t="s">
        <v>41</v>
      </c>
      <c r="F35" s="64"/>
      <c r="G35" s="31">
        <f aca="true" t="shared" si="4" ref="G35:L35">G34-F34</f>
        <v>0.017303240740740737</v>
      </c>
      <c r="H35" s="31">
        <f t="shared" si="4"/>
        <v>0.01770833333333334</v>
      </c>
      <c r="I35" s="31">
        <f t="shared" si="4"/>
        <v>0.01851851851851851</v>
      </c>
      <c r="J35" s="31">
        <f t="shared" si="4"/>
        <v>0.014236111111111116</v>
      </c>
      <c r="K35" s="31">
        <f t="shared" si="4"/>
        <v>0.023842592592592596</v>
      </c>
      <c r="L35" s="31">
        <f t="shared" si="4"/>
        <v>0.01877314814814815</v>
      </c>
      <c r="M35" s="58"/>
      <c r="O35" s="49"/>
      <c r="P35"/>
      <c r="R35"/>
      <c r="S35"/>
    </row>
    <row r="36" spans="1:19" ht="12.75">
      <c r="A36" s="59">
        <v>2</v>
      </c>
      <c r="B36" s="60">
        <v>13</v>
      </c>
      <c r="C36" s="61" t="s">
        <v>74</v>
      </c>
      <c r="D36" s="59" t="s">
        <v>158</v>
      </c>
      <c r="E36" s="61" t="s">
        <v>63</v>
      </c>
      <c r="F36" s="62">
        <v>0.017106481481481483</v>
      </c>
      <c r="G36" s="62">
        <v>0.034386574074074076</v>
      </c>
      <c r="H36" s="62">
        <v>0.052141203703703703</v>
      </c>
      <c r="I36" s="62">
        <v>0.07065972222222222</v>
      </c>
      <c r="J36" s="62">
        <v>0.08972222222222222</v>
      </c>
      <c r="K36" s="62">
        <v>0.10873842592592593</v>
      </c>
      <c r="L36" s="62">
        <v>0.12746527777777777</v>
      </c>
      <c r="M36" s="63">
        <f>L36/7</f>
        <v>0.018209325396825397</v>
      </c>
      <c r="O36" s="49"/>
      <c r="P36"/>
      <c r="R36"/>
      <c r="S36"/>
    </row>
    <row r="37" spans="1:19" ht="12.75">
      <c r="A37" s="64"/>
      <c r="B37" s="65"/>
      <c r="C37" s="66"/>
      <c r="D37" s="64"/>
      <c r="E37" s="66" t="s">
        <v>41</v>
      </c>
      <c r="F37" s="64"/>
      <c r="G37" s="31">
        <f aca="true" t="shared" si="5" ref="G37:L37">G36-F36</f>
        <v>0.017280092592592593</v>
      </c>
      <c r="H37" s="31">
        <f t="shared" si="5"/>
        <v>0.017754629629629627</v>
      </c>
      <c r="I37" s="31">
        <f t="shared" si="5"/>
        <v>0.018518518518518517</v>
      </c>
      <c r="J37" s="31">
        <f t="shared" si="5"/>
        <v>0.019062499999999996</v>
      </c>
      <c r="K37" s="31">
        <f t="shared" si="5"/>
        <v>0.019016203703703716</v>
      </c>
      <c r="L37" s="31">
        <f t="shared" si="5"/>
        <v>0.018726851851851842</v>
      </c>
      <c r="M37" s="58"/>
      <c r="O37" s="49"/>
      <c r="P37"/>
      <c r="R37"/>
      <c r="S37"/>
    </row>
    <row r="38" spans="1:19" ht="12.75">
      <c r="A38" s="59">
        <v>3</v>
      </c>
      <c r="B38" s="60">
        <v>12</v>
      </c>
      <c r="C38" s="61" t="s">
        <v>166</v>
      </c>
      <c r="D38" s="59">
        <v>1965</v>
      </c>
      <c r="E38" s="61" t="s">
        <v>194</v>
      </c>
      <c r="F38" s="62">
        <v>0.019710648148148147</v>
      </c>
      <c r="G38" s="62">
        <v>0.04005787037037037</v>
      </c>
      <c r="H38" s="62">
        <v>0.06128472222222222</v>
      </c>
      <c r="I38" s="62">
        <v>0.08391203703703703</v>
      </c>
      <c r="J38" s="62">
        <v>0.10793981481481481</v>
      </c>
      <c r="K38" s="62">
        <v>0.13350694444444444</v>
      </c>
      <c r="L38" s="62"/>
      <c r="M38" s="63">
        <f>K38/6</f>
        <v>0.022251157407407407</v>
      </c>
      <c r="O38" s="49"/>
      <c r="P38"/>
      <c r="R38"/>
      <c r="S38"/>
    </row>
    <row r="39" spans="1:19" ht="12.75">
      <c r="A39" s="64"/>
      <c r="B39" s="65"/>
      <c r="C39" s="66"/>
      <c r="D39" s="64"/>
      <c r="E39" s="66" t="s">
        <v>41</v>
      </c>
      <c r="F39" s="64"/>
      <c r="G39" s="31">
        <f>G38-F38</f>
        <v>0.02034722222222222</v>
      </c>
      <c r="H39" s="31">
        <f>H38-G38</f>
        <v>0.02122685185185185</v>
      </c>
      <c r="I39" s="31">
        <f>I38-H38</f>
        <v>0.022627314814814815</v>
      </c>
      <c r="J39" s="31">
        <f>J38-I38</f>
        <v>0.024027777777777773</v>
      </c>
      <c r="K39" s="31">
        <f>K38-J38</f>
        <v>0.025567129629629634</v>
      </c>
      <c r="L39" s="31"/>
      <c r="M39" s="58"/>
      <c r="O39" s="49"/>
      <c r="P39"/>
      <c r="R39"/>
      <c r="S39"/>
    </row>
    <row r="40" spans="1:19" ht="12.75">
      <c r="A40" s="53"/>
      <c r="B40" s="54"/>
      <c r="C40" s="55"/>
      <c r="D40" s="53"/>
      <c r="E40" s="55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</row>
    <row r="41" spans="1:13" ht="15.75">
      <c r="A41" s="114" t="s">
        <v>178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9" s="56" customFormat="1" ht="18.75">
      <c r="A42" s="115" t="s">
        <v>76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57"/>
      <c r="O42" s="57"/>
      <c r="P42" s="57"/>
      <c r="Q42" s="57"/>
      <c r="R42" s="57"/>
      <c r="S42" s="57"/>
    </row>
    <row r="43" spans="1:19" ht="38.25">
      <c r="A43" s="20" t="s">
        <v>117</v>
      </c>
      <c r="B43" s="52" t="s">
        <v>118</v>
      </c>
      <c r="C43" s="21" t="s">
        <v>56</v>
      </c>
      <c r="D43" s="20" t="s">
        <v>152</v>
      </c>
      <c r="E43" s="21" t="s">
        <v>120</v>
      </c>
      <c r="F43" s="20" t="s">
        <v>26</v>
      </c>
      <c r="G43" s="20" t="s">
        <v>29</v>
      </c>
      <c r="H43" s="20" t="s">
        <v>153</v>
      </c>
      <c r="I43" s="20" t="s">
        <v>154</v>
      </c>
      <c r="J43" s="25" t="s">
        <v>52</v>
      </c>
      <c r="K43" s="25" t="s">
        <v>17</v>
      </c>
      <c r="P43"/>
      <c r="Q43"/>
      <c r="R43"/>
      <c r="S43"/>
    </row>
    <row r="44" spans="1:19" ht="15">
      <c r="A44" s="20"/>
      <c r="B44" s="52"/>
      <c r="C44" s="42" t="s">
        <v>151</v>
      </c>
      <c r="D44" s="20"/>
      <c r="E44" s="21"/>
      <c r="F44" s="20"/>
      <c r="G44" s="20"/>
      <c r="H44" s="20"/>
      <c r="I44" s="20"/>
      <c r="P44"/>
      <c r="Q44"/>
      <c r="R44"/>
      <c r="S44"/>
    </row>
    <row r="45" spans="1:19" ht="12.75">
      <c r="A45" s="59">
        <v>1</v>
      </c>
      <c r="B45" s="60">
        <v>629</v>
      </c>
      <c r="C45" s="61" t="s">
        <v>167</v>
      </c>
      <c r="D45" s="59">
        <v>1990</v>
      </c>
      <c r="E45" s="61" t="s">
        <v>59</v>
      </c>
      <c r="F45" s="62">
        <v>0.02164351851851852</v>
      </c>
      <c r="G45" s="62">
        <v>0.04331018518518518</v>
      </c>
      <c r="H45" s="62">
        <v>0.06467592592592593</v>
      </c>
      <c r="I45" s="62">
        <v>0.08584490740740741</v>
      </c>
      <c r="J45" s="63">
        <f>I45/4</f>
        <v>0.021461226851851853</v>
      </c>
      <c r="K45" s="63"/>
      <c r="L45"/>
      <c r="N45"/>
      <c r="P45"/>
      <c r="Q45"/>
      <c r="R45"/>
      <c r="S45"/>
    </row>
    <row r="46" spans="1:19" ht="12.75">
      <c r="A46" s="64"/>
      <c r="B46" s="65"/>
      <c r="C46" s="66"/>
      <c r="D46" s="64"/>
      <c r="E46" s="66" t="s">
        <v>41</v>
      </c>
      <c r="F46" s="64"/>
      <c r="G46" s="31">
        <f>G45-F45</f>
        <v>0.02166666666666666</v>
      </c>
      <c r="H46" s="31">
        <f>H45-G45</f>
        <v>0.021365740740740748</v>
      </c>
      <c r="I46" s="31">
        <f>I45-H45</f>
        <v>0.021168981481481483</v>
      </c>
      <c r="J46" s="58"/>
      <c r="K46" s="58"/>
      <c r="L46"/>
      <c r="N46"/>
      <c r="P46"/>
      <c r="Q46"/>
      <c r="R46"/>
      <c r="S46"/>
    </row>
    <row r="47" spans="1:19" ht="12.75">
      <c r="A47" s="59">
        <v>2</v>
      </c>
      <c r="B47" s="60">
        <v>105</v>
      </c>
      <c r="C47" s="61" t="s">
        <v>135</v>
      </c>
      <c r="D47" s="59">
        <v>1978</v>
      </c>
      <c r="E47" s="61" t="s">
        <v>63</v>
      </c>
      <c r="F47" s="62">
        <v>0.02152777777777778</v>
      </c>
      <c r="G47" s="62">
        <v>0.04328703703703704</v>
      </c>
      <c r="H47" s="62">
        <v>0.06466435185185186</v>
      </c>
      <c r="I47" s="62">
        <v>0.0866087962962963</v>
      </c>
      <c r="J47" s="63">
        <f>I47/4</f>
        <v>0.021652199074074074</v>
      </c>
      <c r="K47" s="63">
        <f>I47-I45</f>
        <v>0.0007638888888888834</v>
      </c>
      <c r="L47"/>
      <c r="N47"/>
      <c r="P47"/>
      <c r="Q47"/>
      <c r="R47"/>
      <c r="S47"/>
    </row>
    <row r="48" spans="1:19" ht="12.75">
      <c r="A48" s="64"/>
      <c r="B48" s="65"/>
      <c r="C48" s="66"/>
      <c r="D48" s="64"/>
      <c r="E48" s="66" t="s">
        <v>41</v>
      </c>
      <c r="F48" s="64"/>
      <c r="G48" s="31">
        <f>G47-F47</f>
        <v>0.02175925925925926</v>
      </c>
      <c r="H48" s="31">
        <f>H47-G47</f>
        <v>0.02137731481481482</v>
      </c>
      <c r="I48" s="31">
        <f>I47-H47</f>
        <v>0.021944444444444433</v>
      </c>
      <c r="J48" s="58"/>
      <c r="K48" s="58"/>
      <c r="L48"/>
      <c r="N48"/>
      <c r="P48"/>
      <c r="Q48"/>
      <c r="R48"/>
      <c r="S48"/>
    </row>
    <row r="49" spans="1:19" ht="12.75">
      <c r="A49" s="59">
        <v>3</v>
      </c>
      <c r="B49" s="60">
        <v>5</v>
      </c>
      <c r="C49" s="61" t="s">
        <v>179</v>
      </c>
      <c r="D49" s="59">
        <v>1979</v>
      </c>
      <c r="E49" s="61" t="s">
        <v>63</v>
      </c>
      <c r="F49" s="62">
        <v>0.024479166666666666</v>
      </c>
      <c r="G49" s="62">
        <v>0.04896990740740741</v>
      </c>
      <c r="H49" s="62">
        <v>0.07673611111111112</v>
      </c>
      <c r="I49" s="62">
        <v>0.10474537037037036</v>
      </c>
      <c r="J49" s="63">
        <f>I49/4</f>
        <v>0.02618634259259259</v>
      </c>
      <c r="K49" s="63">
        <f>I49-I45</f>
        <v>0.018900462962962952</v>
      </c>
      <c r="L49"/>
      <c r="N49"/>
      <c r="P49"/>
      <c r="Q49"/>
      <c r="R49"/>
      <c r="S49"/>
    </row>
    <row r="50" spans="1:19" ht="12.75">
      <c r="A50" s="64"/>
      <c r="B50" s="65"/>
      <c r="C50" s="66"/>
      <c r="D50" s="64"/>
      <c r="E50" s="66" t="s">
        <v>41</v>
      </c>
      <c r="F50" s="64"/>
      <c r="G50" s="31">
        <f>G49-F49</f>
        <v>0.024490740740740747</v>
      </c>
      <c r="H50" s="31">
        <f>H49-G49</f>
        <v>0.027766203703703703</v>
      </c>
      <c r="I50" s="31">
        <f>I49-H49</f>
        <v>0.028009259259259248</v>
      </c>
      <c r="J50" s="58"/>
      <c r="K50" s="58"/>
      <c r="L50"/>
      <c r="N50"/>
      <c r="P50"/>
      <c r="Q50"/>
      <c r="R50"/>
      <c r="S50"/>
    </row>
    <row r="51" spans="1:19" ht="12.75">
      <c r="A51" s="59">
        <v>4</v>
      </c>
      <c r="B51" s="60">
        <v>459</v>
      </c>
      <c r="C51" s="61" t="s">
        <v>6</v>
      </c>
      <c r="D51" s="59">
        <v>1963</v>
      </c>
      <c r="E51" s="61" t="s">
        <v>57</v>
      </c>
      <c r="F51" s="62">
        <v>0.02378472222222222</v>
      </c>
      <c r="G51" s="62">
        <v>0.049340277777777775</v>
      </c>
      <c r="H51" s="62">
        <v>0.07673611111111112</v>
      </c>
      <c r="I51" s="62">
        <v>0.10547453703703703</v>
      </c>
      <c r="J51" s="63">
        <f>I51/4</f>
        <v>0.02636863425925926</v>
      </c>
      <c r="K51" s="63">
        <f>I51-I45</f>
        <v>0.019629629629629622</v>
      </c>
      <c r="L51"/>
      <c r="N51"/>
      <c r="P51"/>
      <c r="Q51"/>
      <c r="R51"/>
      <c r="S51"/>
    </row>
    <row r="52" spans="1:19" ht="12.75">
      <c r="A52" s="64"/>
      <c r="B52" s="65"/>
      <c r="C52" s="66"/>
      <c r="D52" s="64"/>
      <c r="E52" s="66" t="s">
        <v>41</v>
      </c>
      <c r="F52" s="64"/>
      <c r="G52" s="31">
        <f>G51-F51</f>
        <v>0.025555555555555554</v>
      </c>
      <c r="H52" s="31">
        <f>H51-G51</f>
        <v>0.02739583333333334</v>
      </c>
      <c r="I52" s="31">
        <f>I51-H51</f>
        <v>0.028738425925925917</v>
      </c>
      <c r="J52" s="58"/>
      <c r="K52" s="49"/>
      <c r="L52"/>
      <c r="N52"/>
      <c r="P52"/>
      <c r="Q52"/>
      <c r="R52"/>
      <c r="S52"/>
    </row>
    <row r="53" spans="1:19" ht="12.75">
      <c r="A53" s="59">
        <v>5</v>
      </c>
      <c r="B53" s="60" t="s">
        <v>168</v>
      </c>
      <c r="C53" s="61" t="s">
        <v>0</v>
      </c>
      <c r="D53" s="59">
        <v>1980</v>
      </c>
      <c r="E53" s="61" t="s">
        <v>57</v>
      </c>
      <c r="F53" s="62">
        <v>0.02442129629629629</v>
      </c>
      <c r="G53" s="62">
        <v>0.04334490740740741</v>
      </c>
      <c r="H53" s="62"/>
      <c r="I53" s="62"/>
      <c r="J53" s="63">
        <f>G53/2</f>
        <v>0.021672453703703704</v>
      </c>
      <c r="K53" s="49"/>
      <c r="L53"/>
      <c r="N53"/>
      <c r="P53"/>
      <c r="Q53"/>
      <c r="R53"/>
      <c r="S53"/>
    </row>
    <row r="54" spans="1:19" ht="12.75">
      <c r="A54" s="64"/>
      <c r="B54" s="65"/>
      <c r="C54" s="66"/>
      <c r="D54" s="64"/>
      <c r="E54" s="66" t="s">
        <v>41</v>
      </c>
      <c r="F54" s="64"/>
      <c r="G54" s="31">
        <f>G53-F53</f>
        <v>0.018923611111111117</v>
      </c>
      <c r="H54" s="31"/>
      <c r="I54" s="31"/>
      <c r="J54" s="58"/>
      <c r="K54" s="49"/>
      <c r="L54"/>
      <c r="N54"/>
      <c r="P54"/>
      <c r="Q54"/>
      <c r="R54"/>
      <c r="S54"/>
    </row>
    <row r="55" spans="1:19" ht="12.75">
      <c r="A55" s="59">
        <v>6</v>
      </c>
      <c r="B55" s="60">
        <v>2</v>
      </c>
      <c r="C55" s="61" t="s">
        <v>139</v>
      </c>
      <c r="D55" s="59">
        <v>1982</v>
      </c>
      <c r="E55" s="61" t="s">
        <v>63</v>
      </c>
      <c r="F55" s="62">
        <v>0.022118055555555557</v>
      </c>
      <c r="G55" s="62">
        <v>0.04474537037037037</v>
      </c>
      <c r="H55" s="62"/>
      <c r="I55" s="62"/>
      <c r="J55" s="63">
        <f>G55/2</f>
        <v>0.022372685185185186</v>
      </c>
      <c r="K55" s="49"/>
      <c r="L55"/>
      <c r="N55"/>
      <c r="P55"/>
      <c r="Q55"/>
      <c r="R55"/>
      <c r="S55"/>
    </row>
    <row r="56" spans="1:19" ht="12.75">
      <c r="A56" s="64"/>
      <c r="B56" s="65"/>
      <c r="C56" s="66"/>
      <c r="D56" s="64"/>
      <c r="E56" s="66" t="s">
        <v>41</v>
      </c>
      <c r="F56" s="64"/>
      <c r="G56" s="31">
        <f>G55-F55</f>
        <v>0.022627314814814815</v>
      </c>
      <c r="H56" s="31"/>
      <c r="I56" s="31"/>
      <c r="J56" s="58"/>
      <c r="K56" s="49"/>
      <c r="L56"/>
      <c r="N56"/>
      <c r="P56"/>
      <c r="Q56"/>
      <c r="R56"/>
      <c r="S56"/>
    </row>
    <row r="57" spans="1:19" ht="12.75">
      <c r="A57" s="59">
        <v>7</v>
      </c>
      <c r="B57" s="60">
        <v>10</v>
      </c>
      <c r="C57" s="61" t="s">
        <v>69</v>
      </c>
      <c r="D57" s="59">
        <v>1975</v>
      </c>
      <c r="E57" s="61" t="s">
        <v>57</v>
      </c>
      <c r="F57" s="62">
        <v>0.02479166666666667</v>
      </c>
      <c r="G57" s="62">
        <v>0.04866898148148149</v>
      </c>
      <c r="H57" s="62"/>
      <c r="I57" s="62"/>
      <c r="J57" s="63">
        <f>G57/2</f>
        <v>0.024334490740740743</v>
      </c>
      <c r="K57" s="49"/>
      <c r="L57"/>
      <c r="N57"/>
      <c r="P57"/>
      <c r="Q57"/>
      <c r="R57"/>
      <c r="S57"/>
    </row>
    <row r="58" spans="1:19" ht="12.75">
      <c r="A58" s="64"/>
      <c r="B58" s="65"/>
      <c r="C58" s="66"/>
      <c r="D58" s="64"/>
      <c r="E58" s="66" t="s">
        <v>41</v>
      </c>
      <c r="F58" s="64"/>
      <c r="G58" s="31">
        <f>G57-F57</f>
        <v>0.023877314814814816</v>
      </c>
      <c r="H58" s="31"/>
      <c r="I58" s="31"/>
      <c r="J58" s="58"/>
      <c r="K58" s="49"/>
      <c r="L58"/>
      <c r="N58"/>
      <c r="P58"/>
      <c r="Q58"/>
      <c r="R58"/>
      <c r="S58"/>
    </row>
    <row r="59" spans="1:19" ht="12.75">
      <c r="A59" s="59">
        <v>8</v>
      </c>
      <c r="B59" s="60">
        <v>8</v>
      </c>
      <c r="C59" s="61" t="s">
        <v>169</v>
      </c>
      <c r="D59" s="59">
        <v>1970</v>
      </c>
      <c r="E59" s="61" t="s">
        <v>57</v>
      </c>
      <c r="F59" s="62">
        <v>0.03009259259259259</v>
      </c>
      <c r="G59" s="62">
        <v>0.062037037037037036</v>
      </c>
      <c r="H59" s="62"/>
      <c r="I59" s="62"/>
      <c r="J59" s="63">
        <f>G59/2</f>
        <v>0.031018518518518518</v>
      </c>
      <c r="K59" s="49"/>
      <c r="L59"/>
      <c r="N59"/>
      <c r="P59"/>
      <c r="Q59"/>
      <c r="R59"/>
      <c r="S59"/>
    </row>
    <row r="60" spans="1:19" ht="12.75">
      <c r="A60" s="64"/>
      <c r="B60" s="65"/>
      <c r="C60" s="66"/>
      <c r="D60" s="64"/>
      <c r="E60" s="66" t="s">
        <v>41</v>
      </c>
      <c r="F60" s="64"/>
      <c r="G60" s="31">
        <f>G59-F59</f>
        <v>0.03194444444444444</v>
      </c>
      <c r="H60" s="31"/>
      <c r="I60" s="31"/>
      <c r="J60" s="58"/>
      <c r="K60" s="49"/>
      <c r="L60"/>
      <c r="N60"/>
      <c r="P60"/>
      <c r="Q60"/>
      <c r="R60"/>
      <c r="S60"/>
    </row>
    <row r="61" spans="1:19" ht="12.75">
      <c r="A61" s="59">
        <v>9</v>
      </c>
      <c r="B61" s="60">
        <v>11</v>
      </c>
      <c r="C61" s="61" t="s">
        <v>174</v>
      </c>
      <c r="D61" s="59">
        <v>1998</v>
      </c>
      <c r="E61" s="61" t="s">
        <v>63</v>
      </c>
      <c r="F61" s="62">
        <v>0.021875000000000002</v>
      </c>
      <c r="G61" s="62"/>
      <c r="H61" s="62"/>
      <c r="I61" s="62"/>
      <c r="J61" s="63">
        <f>F61</f>
        <v>0.021875000000000002</v>
      </c>
      <c r="K61" s="49"/>
      <c r="L61"/>
      <c r="N61"/>
      <c r="P61"/>
      <c r="Q61"/>
      <c r="R61"/>
      <c r="S61"/>
    </row>
    <row r="62" spans="1:19" ht="12.75">
      <c r="A62" s="64"/>
      <c r="B62" s="65"/>
      <c r="C62" s="66"/>
      <c r="D62" s="64"/>
      <c r="E62" s="66" t="s">
        <v>41</v>
      </c>
      <c r="F62" s="64"/>
      <c r="G62" s="31"/>
      <c r="H62" s="31"/>
      <c r="I62" s="31"/>
      <c r="J62" s="58"/>
      <c r="K62" s="49"/>
      <c r="L62"/>
      <c r="N62"/>
      <c r="P62"/>
      <c r="Q62"/>
      <c r="R62"/>
      <c r="S62"/>
    </row>
    <row r="63" spans="1:19" ht="12.75">
      <c r="A63" s="59">
        <v>10</v>
      </c>
      <c r="B63" s="60">
        <v>724</v>
      </c>
      <c r="C63" s="61" t="s">
        <v>170</v>
      </c>
      <c r="D63" s="59"/>
      <c r="E63" s="61" t="s">
        <v>63</v>
      </c>
      <c r="F63" s="62">
        <v>0.02542824074074074</v>
      </c>
      <c r="G63" s="62"/>
      <c r="H63" s="62"/>
      <c r="I63" s="62"/>
      <c r="J63" s="63">
        <f>F63</f>
        <v>0.02542824074074074</v>
      </c>
      <c r="K63" s="49"/>
      <c r="L63"/>
      <c r="N63"/>
      <c r="P63"/>
      <c r="Q63"/>
      <c r="R63"/>
      <c r="S63"/>
    </row>
    <row r="64" spans="1:19" ht="12.75">
      <c r="A64" s="64"/>
      <c r="B64" s="65"/>
      <c r="C64" s="66"/>
      <c r="D64" s="64"/>
      <c r="E64" s="66" t="s">
        <v>41</v>
      </c>
      <c r="F64" s="64"/>
      <c r="G64" s="31"/>
      <c r="H64" s="31"/>
      <c r="I64" s="31"/>
      <c r="J64" s="58"/>
      <c r="K64" s="49"/>
      <c r="L64"/>
      <c r="N64"/>
      <c r="P64"/>
      <c r="Q64"/>
      <c r="R64"/>
      <c r="S64"/>
    </row>
    <row r="65" s="19" customFormat="1" ht="12.75"/>
    <row r="66" spans="1:19" ht="15">
      <c r="A66" s="20"/>
      <c r="B66" s="52"/>
      <c r="C66" s="42" t="s">
        <v>165</v>
      </c>
      <c r="D66" s="20"/>
      <c r="E66" s="21"/>
      <c r="F66" s="20"/>
      <c r="G66" s="20"/>
      <c r="H66" s="20"/>
      <c r="I66" s="20"/>
      <c r="P66"/>
      <c r="Q66"/>
      <c r="R66"/>
      <c r="S66"/>
    </row>
    <row r="67" spans="1:19" ht="12.75">
      <c r="A67" s="59">
        <v>1</v>
      </c>
      <c r="B67" s="60">
        <v>23</v>
      </c>
      <c r="C67" s="61" t="s">
        <v>173</v>
      </c>
      <c r="D67" s="59"/>
      <c r="E67" s="61" t="s">
        <v>57</v>
      </c>
      <c r="F67" s="62">
        <v>0.028981481481481483</v>
      </c>
      <c r="G67" s="62">
        <v>0.05858796296296296</v>
      </c>
      <c r="H67" s="62" t="s">
        <v>157</v>
      </c>
      <c r="I67" s="62"/>
      <c r="J67" s="63">
        <f>G67/2</f>
        <v>0.02929398148148148</v>
      </c>
      <c r="K67" s="49"/>
      <c r="L67"/>
      <c r="N67"/>
      <c r="P67"/>
      <c r="Q67"/>
      <c r="R67"/>
      <c r="S67"/>
    </row>
    <row r="68" spans="1:19" ht="12.75">
      <c r="A68" s="64"/>
      <c r="B68" s="65"/>
      <c r="C68" s="66"/>
      <c r="D68" s="64"/>
      <c r="E68" s="66" t="s">
        <v>41</v>
      </c>
      <c r="F68" s="64"/>
      <c r="G68" s="31">
        <f>G67-F67</f>
        <v>0.029606481481481477</v>
      </c>
      <c r="H68" s="31"/>
      <c r="I68" s="31"/>
      <c r="J68" s="58"/>
      <c r="K68" s="49"/>
      <c r="L68"/>
      <c r="N68"/>
      <c r="P68"/>
      <c r="Q68"/>
      <c r="R68"/>
      <c r="S68"/>
    </row>
    <row r="69" spans="1:19" ht="12.75">
      <c r="A69" s="59">
        <v>2</v>
      </c>
      <c r="B69" s="60">
        <v>13</v>
      </c>
      <c r="C69" s="61" t="s">
        <v>171</v>
      </c>
      <c r="D69" s="59"/>
      <c r="E69" s="61" t="s">
        <v>63</v>
      </c>
      <c r="F69" s="62">
        <v>0.030324074074074073</v>
      </c>
      <c r="G69" s="62"/>
      <c r="H69" s="62"/>
      <c r="I69" s="62"/>
      <c r="J69" s="63">
        <f>F69</f>
        <v>0.030324074074074073</v>
      </c>
      <c r="K69" s="49"/>
      <c r="L69"/>
      <c r="N69"/>
      <c r="P69"/>
      <c r="Q69"/>
      <c r="R69"/>
      <c r="S69"/>
    </row>
    <row r="70" spans="1:19" ht="12.75">
      <c r="A70" s="64"/>
      <c r="B70" s="65"/>
      <c r="C70" s="66"/>
      <c r="D70" s="64"/>
      <c r="E70" s="66" t="s">
        <v>41</v>
      </c>
      <c r="F70" s="64"/>
      <c r="G70" s="31"/>
      <c r="H70" s="31"/>
      <c r="I70" s="31"/>
      <c r="J70" s="58"/>
      <c r="K70" s="49"/>
      <c r="L70"/>
      <c r="N70"/>
      <c r="P70"/>
      <c r="Q70"/>
      <c r="R70"/>
      <c r="S70"/>
    </row>
    <row r="71" spans="1:19" ht="12.75">
      <c r="A71" s="59">
        <v>3</v>
      </c>
      <c r="B71" s="60" t="s">
        <v>168</v>
      </c>
      <c r="C71" s="61" t="s">
        <v>172</v>
      </c>
      <c r="D71" s="59"/>
      <c r="E71" s="61" t="s">
        <v>63</v>
      </c>
      <c r="F71" s="62">
        <v>0.024745370370370372</v>
      </c>
      <c r="G71" s="62">
        <v>0.05174768518518519</v>
      </c>
      <c r="H71" s="62" t="s">
        <v>157</v>
      </c>
      <c r="I71" s="62"/>
      <c r="J71" s="63">
        <f>G71/2</f>
        <v>0.025873842592592594</v>
      </c>
      <c r="K71" s="49"/>
      <c r="L71"/>
      <c r="N71"/>
      <c r="P71"/>
      <c r="Q71"/>
      <c r="R71"/>
      <c r="S71"/>
    </row>
    <row r="72" spans="1:19" ht="12.75">
      <c r="A72" s="64"/>
      <c r="B72" s="65"/>
      <c r="C72" s="66"/>
      <c r="D72" s="64"/>
      <c r="E72" s="66" t="s">
        <v>41</v>
      </c>
      <c r="F72" s="64"/>
      <c r="G72" s="31">
        <f>G71-F71</f>
        <v>0.027002314814814816</v>
      </c>
      <c r="H72" s="31"/>
      <c r="I72" s="31"/>
      <c r="J72" s="58"/>
      <c r="K72" s="49"/>
      <c r="L72"/>
      <c r="N72"/>
      <c r="P72"/>
      <c r="Q72"/>
      <c r="R72"/>
      <c r="S72"/>
    </row>
    <row r="73" spans="3:5" ht="12.75">
      <c r="C73" t="s">
        <v>141</v>
      </c>
      <c r="E73" t="s">
        <v>142</v>
      </c>
    </row>
    <row r="74" spans="3:5" ht="12.75">
      <c r="C74" t="s">
        <v>143</v>
      </c>
      <c r="E74" t="s">
        <v>144</v>
      </c>
    </row>
  </sheetData>
  <sheetProtection/>
  <mergeCells count="4">
    <mergeCell ref="A1:S1"/>
    <mergeCell ref="A2:S2"/>
    <mergeCell ref="A41:M41"/>
    <mergeCell ref="A42:M4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53"/>
  <sheetViews>
    <sheetView tabSelected="1" zoomScalePageLayoutView="0" workbookViewId="0" topLeftCell="A1">
      <selection activeCell="K26" sqref="K26"/>
    </sheetView>
  </sheetViews>
  <sheetFormatPr defaultColWidth="9.140625" defaultRowHeight="12.75"/>
  <cols>
    <col min="1" max="1" width="4.8515625" style="19" customWidth="1"/>
    <col min="2" max="2" width="4.421875" style="49" customWidth="1"/>
    <col min="3" max="3" width="20.57421875" style="0" customWidth="1"/>
    <col min="4" max="4" width="7.421875" style="19" customWidth="1"/>
    <col min="5" max="5" width="21.140625" style="0" customWidth="1"/>
    <col min="6" max="6" width="11.57421875" style="19" customWidth="1"/>
    <col min="7" max="7" width="10.00390625" style="19" customWidth="1"/>
    <col min="8" max="8" width="9.57421875" style="19" customWidth="1"/>
    <col min="9" max="9" width="9.8515625" style="19" customWidth="1"/>
    <col min="10" max="10" width="10.421875" style="19" customWidth="1"/>
    <col min="11" max="11" width="11.140625" style="19" customWidth="1"/>
    <col min="12" max="12" width="9.7109375" style="19" customWidth="1"/>
    <col min="13" max="13" width="14.421875" style="19" customWidth="1"/>
    <col min="14" max="14" width="11.8515625" style="19" customWidth="1"/>
    <col min="15" max="15" width="3.7109375" style="19" customWidth="1"/>
    <col min="16" max="16" width="7.28125" style="19" customWidth="1"/>
    <col min="17" max="17" width="3.57421875" style="19" customWidth="1"/>
    <col min="18" max="18" width="7.28125" style="19" customWidth="1"/>
    <col min="19" max="19" width="3.57421875" style="19" customWidth="1"/>
    <col min="20" max="20" width="2.7109375" style="0" customWidth="1"/>
    <col min="21" max="21" width="2.8515625" style="0" customWidth="1"/>
  </cols>
  <sheetData>
    <row r="1" spans="1:19" ht="15.75">
      <c r="A1" s="114" t="s">
        <v>180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.75">
      <c r="A2" s="115" t="s">
        <v>188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5:6" ht="15">
      <c r="E3" s="50" t="s">
        <v>116</v>
      </c>
      <c r="F3" s="51" t="s">
        <v>54</v>
      </c>
    </row>
    <row r="4" ht="15">
      <c r="C4" s="50" t="s">
        <v>151</v>
      </c>
    </row>
    <row r="5" spans="1:19" ht="25.5">
      <c r="A5" s="25" t="s">
        <v>117</v>
      </c>
      <c r="B5" s="25" t="s">
        <v>118</v>
      </c>
      <c r="C5" s="25" t="s">
        <v>56</v>
      </c>
      <c r="D5" s="25" t="s">
        <v>152</v>
      </c>
      <c r="E5" s="25" t="s">
        <v>120</v>
      </c>
      <c r="F5" s="25" t="s">
        <v>26</v>
      </c>
      <c r="G5" s="25" t="s">
        <v>29</v>
      </c>
      <c r="H5" s="25" t="s">
        <v>96</v>
      </c>
      <c r="I5" s="25" t="s">
        <v>97</v>
      </c>
      <c r="J5" s="25" t="s">
        <v>98</v>
      </c>
      <c r="K5" s="25" t="s">
        <v>33</v>
      </c>
      <c r="L5" s="25" t="s">
        <v>99</v>
      </c>
      <c r="M5" s="25" t="s">
        <v>52</v>
      </c>
      <c r="N5" s="25" t="s">
        <v>17</v>
      </c>
      <c r="O5" s="49"/>
      <c r="P5"/>
      <c r="R5"/>
      <c r="S5"/>
    </row>
    <row r="7" spans="1:19" ht="12.75">
      <c r="A7" s="59">
        <v>1</v>
      </c>
      <c r="B7" s="60">
        <v>15</v>
      </c>
      <c r="C7" s="61" t="s">
        <v>19</v>
      </c>
      <c r="D7" s="59">
        <v>1981</v>
      </c>
      <c r="E7" s="61" t="s">
        <v>184</v>
      </c>
      <c r="F7" s="62">
        <v>0.01521990740740741</v>
      </c>
      <c r="G7" s="62">
        <v>0.03023148148148148</v>
      </c>
      <c r="H7" s="62">
        <v>0.0449537037037037</v>
      </c>
      <c r="I7" s="62">
        <v>0.05969907407407407</v>
      </c>
      <c r="J7" s="62">
        <v>0.075</v>
      </c>
      <c r="K7" s="62">
        <v>0.09050925925925925</v>
      </c>
      <c r="L7" s="62">
        <v>0.10637731481481481</v>
      </c>
      <c r="M7" s="63"/>
      <c r="N7" s="63">
        <f>L7-L7</f>
        <v>0</v>
      </c>
      <c r="O7" s="49"/>
      <c r="P7"/>
      <c r="R7"/>
      <c r="S7"/>
    </row>
    <row r="8" spans="1:19" ht="12.75">
      <c r="A8" s="64"/>
      <c r="B8" s="65"/>
      <c r="C8" s="66"/>
      <c r="D8" s="64"/>
      <c r="E8" s="66" t="s">
        <v>41</v>
      </c>
      <c r="F8" s="31">
        <f>F7</f>
        <v>0.01521990740740741</v>
      </c>
      <c r="G8" s="31">
        <f aca="true" t="shared" si="0" ref="G8:L8">G7-F7</f>
        <v>0.015011574074074071</v>
      </c>
      <c r="H8" s="31">
        <f t="shared" si="0"/>
        <v>0.014722222222222216</v>
      </c>
      <c r="I8" s="31">
        <f t="shared" si="0"/>
        <v>0.014745370370370374</v>
      </c>
      <c r="J8" s="31">
        <f t="shared" si="0"/>
        <v>0.015300925925925926</v>
      </c>
      <c r="K8" s="31">
        <f t="shared" si="0"/>
        <v>0.01550925925925925</v>
      </c>
      <c r="L8" s="31">
        <f t="shared" si="0"/>
        <v>0.015868055555555566</v>
      </c>
      <c r="M8" s="81">
        <f>L7/7</f>
        <v>0.015196759259259259</v>
      </c>
      <c r="N8" s="58"/>
      <c r="O8" s="49"/>
      <c r="P8"/>
      <c r="R8"/>
      <c r="S8"/>
    </row>
    <row r="9" spans="1:19" ht="12.75">
      <c r="A9" s="59">
        <v>2</v>
      </c>
      <c r="B9" s="60">
        <v>61</v>
      </c>
      <c r="C9" s="61" t="s">
        <v>181</v>
      </c>
      <c r="D9" s="59">
        <v>1984</v>
      </c>
      <c r="E9" s="61" t="s">
        <v>183</v>
      </c>
      <c r="F9" s="62">
        <v>0.015231481481481483</v>
      </c>
      <c r="G9" s="62">
        <v>0.03043981481481482</v>
      </c>
      <c r="H9" s="62">
        <v>0.04608796296296296</v>
      </c>
      <c r="I9" s="62">
        <v>0.06200231481481481</v>
      </c>
      <c r="J9" s="62">
        <v>0.0787037037037037</v>
      </c>
      <c r="K9" s="62">
        <v>0.0961689814814815</v>
      </c>
      <c r="L9" s="62">
        <v>0.11496527777777778</v>
      </c>
      <c r="M9" s="63"/>
      <c r="N9" s="63">
        <f>L9-L7</f>
        <v>0.008587962962962964</v>
      </c>
      <c r="O9" s="49"/>
      <c r="P9"/>
      <c r="R9"/>
      <c r="S9"/>
    </row>
    <row r="10" spans="1:19" ht="12.75">
      <c r="A10" s="64"/>
      <c r="B10" s="65"/>
      <c r="C10" s="66"/>
      <c r="D10" s="64"/>
      <c r="E10" s="66" t="s">
        <v>41</v>
      </c>
      <c r="F10" s="31">
        <f>F9</f>
        <v>0.015231481481481483</v>
      </c>
      <c r="G10" s="31">
        <f aca="true" t="shared" si="1" ref="G10:L10">G9-F9</f>
        <v>0.015208333333333336</v>
      </c>
      <c r="H10" s="31">
        <f t="shared" si="1"/>
        <v>0.015648148148148144</v>
      </c>
      <c r="I10" s="31">
        <f t="shared" si="1"/>
        <v>0.015914351851851846</v>
      </c>
      <c r="J10" s="31">
        <f t="shared" si="1"/>
        <v>0.016701388888888898</v>
      </c>
      <c r="K10" s="31">
        <f t="shared" si="1"/>
        <v>0.017465277777777788</v>
      </c>
      <c r="L10" s="31">
        <f t="shared" si="1"/>
        <v>0.018796296296296283</v>
      </c>
      <c r="M10" s="81">
        <f>L9/7</f>
        <v>0.01642361111111111</v>
      </c>
      <c r="N10" s="58"/>
      <c r="O10" s="49"/>
      <c r="P10"/>
      <c r="R10"/>
      <c r="S10"/>
    </row>
    <row r="11" spans="1:19" ht="12.75">
      <c r="A11" s="59">
        <v>3</v>
      </c>
      <c r="B11" s="60">
        <v>5</v>
      </c>
      <c r="C11" s="61" t="s">
        <v>191</v>
      </c>
      <c r="D11" s="59">
        <v>1987</v>
      </c>
      <c r="E11" s="61" t="s">
        <v>57</v>
      </c>
      <c r="F11" s="62">
        <v>0.015243055555555557</v>
      </c>
      <c r="G11" s="62">
        <v>0.03071759259259259</v>
      </c>
      <c r="H11" s="62">
        <v>0.046898148148148154</v>
      </c>
      <c r="I11" s="62">
        <v>0.06362268518518518</v>
      </c>
      <c r="J11" s="62">
        <v>0.08171296296296296</v>
      </c>
      <c r="K11" s="62">
        <v>0.10127314814814814</v>
      </c>
      <c r="L11" s="62">
        <v>0.12049768518518518</v>
      </c>
      <c r="M11" s="63"/>
      <c r="N11" s="63">
        <f>L11-L7</f>
        <v>0.014120370370370366</v>
      </c>
      <c r="O11" s="49"/>
      <c r="P11"/>
      <c r="R11"/>
      <c r="S11"/>
    </row>
    <row r="12" spans="1:19" ht="12.75">
      <c r="A12" s="64"/>
      <c r="B12" s="65"/>
      <c r="C12" s="66"/>
      <c r="D12" s="64"/>
      <c r="E12" s="66" t="s">
        <v>41</v>
      </c>
      <c r="F12" s="31">
        <f>F11</f>
        <v>0.015243055555555557</v>
      </c>
      <c r="G12" s="31">
        <f aca="true" t="shared" si="2" ref="G12:L12">G11-F11</f>
        <v>0.015474537037037035</v>
      </c>
      <c r="H12" s="31">
        <f t="shared" si="2"/>
        <v>0.016180555555555563</v>
      </c>
      <c r="I12" s="31">
        <f t="shared" si="2"/>
        <v>0.01672453703703703</v>
      </c>
      <c r="J12" s="31">
        <f t="shared" si="2"/>
        <v>0.018090277777777775</v>
      </c>
      <c r="K12" s="31">
        <f t="shared" si="2"/>
        <v>0.01956018518518518</v>
      </c>
      <c r="L12" s="31">
        <f t="shared" si="2"/>
        <v>0.01922453703703704</v>
      </c>
      <c r="M12" s="81">
        <f>L11/7</f>
        <v>0.017213955026455025</v>
      </c>
      <c r="N12" s="58"/>
      <c r="O12" s="49"/>
      <c r="P12"/>
      <c r="R12"/>
      <c r="S12"/>
    </row>
    <row r="13" spans="1:19" ht="12.75">
      <c r="A13" s="59">
        <v>4</v>
      </c>
      <c r="B13" s="60">
        <v>8</v>
      </c>
      <c r="C13" s="61" t="s">
        <v>182</v>
      </c>
      <c r="D13" s="59">
        <v>1989</v>
      </c>
      <c r="E13" s="61" t="s">
        <v>183</v>
      </c>
      <c r="F13" s="62">
        <v>0.01579861111111111</v>
      </c>
      <c r="G13" s="62">
        <v>0.03229166666666667</v>
      </c>
      <c r="H13" s="62">
        <v>0.04901620370370371</v>
      </c>
      <c r="I13" s="62">
        <v>0.06734953703703704</v>
      </c>
      <c r="J13" s="62">
        <v>0.08564814814814814</v>
      </c>
      <c r="K13" s="62">
        <v>0.10555555555555556</v>
      </c>
      <c r="L13" s="62">
        <v>0.12545138888888888</v>
      </c>
      <c r="M13" s="63"/>
      <c r="N13" s="63">
        <f>L13-L7</f>
        <v>0.019074074074074063</v>
      </c>
      <c r="O13" s="49"/>
      <c r="P13"/>
      <c r="R13"/>
      <c r="S13"/>
    </row>
    <row r="14" spans="1:19" ht="12.75">
      <c r="A14" s="64"/>
      <c r="B14" s="65"/>
      <c r="C14" s="66"/>
      <c r="D14" s="64"/>
      <c r="E14" s="66" t="s">
        <v>41</v>
      </c>
      <c r="F14" s="31">
        <f>F13</f>
        <v>0.01579861111111111</v>
      </c>
      <c r="G14" s="31">
        <f aca="true" t="shared" si="3" ref="G14:L14">G13-F13</f>
        <v>0.01649305555555556</v>
      </c>
      <c r="H14" s="31">
        <f t="shared" si="3"/>
        <v>0.016724537037037038</v>
      </c>
      <c r="I14" s="31">
        <f t="shared" si="3"/>
        <v>0.018333333333333333</v>
      </c>
      <c r="J14" s="31">
        <f t="shared" si="3"/>
        <v>0.0182986111111111</v>
      </c>
      <c r="K14" s="31">
        <f t="shared" si="3"/>
        <v>0.019907407407407415</v>
      </c>
      <c r="L14" s="31">
        <f t="shared" si="3"/>
        <v>0.01989583333333332</v>
      </c>
      <c r="M14" s="81">
        <f>L13/7</f>
        <v>0.01792162698412698</v>
      </c>
      <c r="N14" s="58"/>
      <c r="O14" s="49"/>
      <c r="P14"/>
      <c r="R14"/>
      <c r="S14"/>
    </row>
    <row r="15" spans="1:19" ht="12.75">
      <c r="A15" s="59">
        <v>5</v>
      </c>
      <c r="B15" s="60">
        <v>2</v>
      </c>
      <c r="C15" s="61" t="s">
        <v>185</v>
      </c>
      <c r="D15" s="59">
        <v>1957</v>
      </c>
      <c r="E15" s="61" t="s">
        <v>63</v>
      </c>
      <c r="F15" s="62">
        <v>0.018171296296296297</v>
      </c>
      <c r="G15" s="62">
        <v>0.036631944444444446</v>
      </c>
      <c r="H15" s="62">
        <v>0.0556712962962963</v>
      </c>
      <c r="I15" s="62">
        <v>0.07438657407407408</v>
      </c>
      <c r="J15" s="62">
        <v>0.09421296296296296</v>
      </c>
      <c r="K15" s="62">
        <v>0.11519675925925926</v>
      </c>
      <c r="L15" s="62"/>
      <c r="M15" s="63"/>
      <c r="N15" s="63"/>
      <c r="O15" s="49"/>
      <c r="P15"/>
      <c r="R15"/>
      <c r="S15"/>
    </row>
    <row r="16" spans="1:19" ht="12.75">
      <c r="A16" s="64"/>
      <c r="B16" s="65"/>
      <c r="C16" s="66"/>
      <c r="D16" s="64"/>
      <c r="E16" s="66" t="s">
        <v>41</v>
      </c>
      <c r="F16" s="31">
        <f>F15</f>
        <v>0.018171296296296297</v>
      </c>
      <c r="G16" s="31">
        <f>G15-F15</f>
        <v>0.01846064814814815</v>
      </c>
      <c r="H16" s="31">
        <f>H15-G15</f>
        <v>0.019039351851851856</v>
      </c>
      <c r="I16" s="31">
        <f>I15-H15</f>
        <v>0.018715277777777775</v>
      </c>
      <c r="J16" s="31">
        <f>J15-I15</f>
        <v>0.01982638888888888</v>
      </c>
      <c r="K16" s="31">
        <f>K15-J15</f>
        <v>0.020983796296296306</v>
      </c>
      <c r="L16" s="31"/>
      <c r="M16" s="81">
        <f>K15/6</f>
        <v>0.01919945987654321</v>
      </c>
      <c r="N16" s="58"/>
      <c r="O16" s="49"/>
      <c r="P16"/>
      <c r="R16"/>
      <c r="S16"/>
    </row>
    <row r="17" spans="1:19" ht="12.75">
      <c r="A17" s="59">
        <v>6</v>
      </c>
      <c r="B17" s="60">
        <v>6</v>
      </c>
      <c r="C17" s="61" t="s">
        <v>186</v>
      </c>
      <c r="D17" s="59">
        <v>2002</v>
      </c>
      <c r="E17" s="61" t="s">
        <v>183</v>
      </c>
      <c r="F17" s="62">
        <v>0.018333333333333333</v>
      </c>
      <c r="G17" s="62">
        <v>0.036111111111111115</v>
      </c>
      <c r="H17" s="62">
        <v>0.054837962962962956</v>
      </c>
      <c r="I17" s="62">
        <v>0.07427083333333334</v>
      </c>
      <c r="J17" s="62">
        <v>0.09579861111111111</v>
      </c>
      <c r="K17" s="62">
        <v>0.12454861111111111</v>
      </c>
      <c r="L17" s="62"/>
      <c r="M17" s="63"/>
      <c r="N17" s="63"/>
      <c r="O17" s="49"/>
      <c r="P17"/>
      <c r="R17"/>
      <c r="S17"/>
    </row>
    <row r="18" spans="1:19" ht="12.75">
      <c r="A18" s="64"/>
      <c r="B18" s="65"/>
      <c r="C18" s="66"/>
      <c r="D18" s="64"/>
      <c r="E18" s="66" t="s">
        <v>41</v>
      </c>
      <c r="F18" s="31">
        <f>F17</f>
        <v>0.018333333333333333</v>
      </c>
      <c r="G18" s="31">
        <f>G17-F17</f>
        <v>0.01777777777777778</v>
      </c>
      <c r="H18" s="31">
        <f>H17-G17</f>
        <v>0.018726851851851842</v>
      </c>
      <c r="I18" s="31">
        <f>I17-H17</f>
        <v>0.019432870370370385</v>
      </c>
      <c r="J18" s="31">
        <f>J17-I17</f>
        <v>0.02152777777777777</v>
      </c>
      <c r="K18" s="31">
        <f>K17-J17</f>
        <v>0.028749999999999998</v>
      </c>
      <c r="L18" s="31"/>
      <c r="M18" s="81">
        <f>K17/6</f>
        <v>0.02075810185185185</v>
      </c>
      <c r="N18" s="58"/>
      <c r="O18" s="49"/>
      <c r="P18"/>
      <c r="R18"/>
      <c r="S18"/>
    </row>
    <row r="19" spans="1:19" ht="12.75">
      <c r="A19" s="59">
        <v>7</v>
      </c>
      <c r="B19" s="60">
        <v>3</v>
      </c>
      <c r="C19" s="61" t="s">
        <v>190</v>
      </c>
      <c r="D19" s="59">
        <v>1988</v>
      </c>
      <c r="E19" s="61" t="s">
        <v>57</v>
      </c>
      <c r="F19" s="62">
        <v>0.015740740740740743</v>
      </c>
      <c r="G19" s="62">
        <v>0.03225694444444444</v>
      </c>
      <c r="H19" s="62">
        <v>0.04901620370370371</v>
      </c>
      <c r="I19" s="62">
        <v>0.06734953703703704</v>
      </c>
      <c r="J19" s="62"/>
      <c r="K19" s="62"/>
      <c r="L19" s="62"/>
      <c r="M19" s="63"/>
      <c r="N19" s="63"/>
      <c r="O19" s="49"/>
      <c r="P19"/>
      <c r="R19"/>
      <c r="S19"/>
    </row>
    <row r="20" spans="1:19" ht="12.75">
      <c r="A20" s="64"/>
      <c r="B20" s="65"/>
      <c r="C20" s="66"/>
      <c r="D20" s="64"/>
      <c r="E20" s="66" t="s">
        <v>41</v>
      </c>
      <c r="F20" s="31">
        <f>F19</f>
        <v>0.015740740740740743</v>
      </c>
      <c r="G20" s="31">
        <f>G19-F19</f>
        <v>0.0165162037037037</v>
      </c>
      <c r="H20" s="31">
        <f>H19-G19</f>
        <v>0.016759259259259265</v>
      </c>
      <c r="I20" s="31">
        <f>I19-H19</f>
        <v>0.018333333333333333</v>
      </c>
      <c r="J20" s="31"/>
      <c r="K20" s="31"/>
      <c r="L20" s="31"/>
      <c r="M20" s="81">
        <f>I19/4</f>
        <v>0.01683738425925926</v>
      </c>
      <c r="N20" s="58"/>
      <c r="O20" s="49"/>
      <c r="P20"/>
      <c r="R20"/>
      <c r="S20"/>
    </row>
    <row r="21" spans="1:19" ht="12.75">
      <c r="A21" s="59">
        <v>8</v>
      </c>
      <c r="B21" s="60">
        <v>47</v>
      </c>
      <c r="C21" s="61" t="s">
        <v>3</v>
      </c>
      <c r="D21" s="59">
        <v>1956</v>
      </c>
      <c r="E21" s="61" t="s">
        <v>57</v>
      </c>
      <c r="F21" s="62">
        <v>0.018333333333333333</v>
      </c>
      <c r="G21" s="62">
        <v>0.036631944444444446</v>
      </c>
      <c r="H21" s="62">
        <v>0.05561342592592592</v>
      </c>
      <c r="I21" s="62">
        <v>0.07785879629629629</v>
      </c>
      <c r="J21" s="62"/>
      <c r="K21" s="62"/>
      <c r="L21" s="62"/>
      <c r="M21" s="63"/>
      <c r="N21" s="63"/>
      <c r="O21" s="49"/>
      <c r="P21"/>
      <c r="R21"/>
      <c r="S21"/>
    </row>
    <row r="22" spans="1:19" ht="12.75">
      <c r="A22" s="64"/>
      <c r="B22" s="65"/>
      <c r="C22" s="66"/>
      <c r="D22" s="64"/>
      <c r="E22" s="66" t="s">
        <v>41</v>
      </c>
      <c r="F22" s="31">
        <f>F21</f>
        <v>0.018333333333333333</v>
      </c>
      <c r="G22" s="31">
        <f>G21-F21</f>
        <v>0.018298611111111113</v>
      </c>
      <c r="H22" s="31">
        <f>H21-G21</f>
        <v>0.018981481481481474</v>
      </c>
      <c r="I22" s="31">
        <f>I21-H21</f>
        <v>0.022245370370370367</v>
      </c>
      <c r="J22" s="31"/>
      <c r="K22" s="31"/>
      <c r="L22" s="31"/>
      <c r="M22" s="81">
        <f>I21/4</f>
        <v>0.019464699074074072</v>
      </c>
      <c r="N22" s="58"/>
      <c r="O22" s="49"/>
      <c r="P22"/>
      <c r="R22"/>
      <c r="S22"/>
    </row>
    <row r="23" spans="1:19" ht="12.75">
      <c r="A23" s="64"/>
      <c r="B23" s="65"/>
      <c r="C23" s="66"/>
      <c r="D23" s="64"/>
      <c r="E23" s="66"/>
      <c r="F23" s="31"/>
      <c r="G23" s="31"/>
      <c r="H23" s="31"/>
      <c r="I23" s="31"/>
      <c r="J23" s="31"/>
      <c r="K23" s="31"/>
      <c r="L23" s="31"/>
      <c r="M23" s="82"/>
      <c r="N23" s="58"/>
      <c r="O23" s="49"/>
      <c r="P23"/>
      <c r="R23"/>
      <c r="S23"/>
    </row>
    <row r="24" spans="1:14" s="78" customFormat="1" ht="12.75">
      <c r="A24" s="69"/>
      <c r="B24" s="77"/>
      <c r="C24" s="76" t="s">
        <v>165</v>
      </c>
      <c r="D24" s="69"/>
      <c r="E24" s="76"/>
      <c r="F24" s="76"/>
      <c r="G24" s="76"/>
      <c r="H24" s="76"/>
      <c r="I24" s="76"/>
      <c r="J24" s="76"/>
      <c r="K24" s="76"/>
      <c r="L24" s="76"/>
      <c r="M24" s="79"/>
      <c r="N24" s="21"/>
    </row>
    <row r="25" spans="1:19" ht="12.75">
      <c r="A25" s="59">
        <v>1</v>
      </c>
      <c r="B25" s="60">
        <v>13</v>
      </c>
      <c r="C25" s="61" t="s">
        <v>74</v>
      </c>
      <c r="D25" s="59">
        <v>1990</v>
      </c>
      <c r="E25" s="61" t="s">
        <v>63</v>
      </c>
      <c r="F25" s="62">
        <v>0.018333333333333333</v>
      </c>
      <c r="G25" s="62">
        <v>0.037731481481481484</v>
      </c>
      <c r="H25" s="62">
        <v>0.058275462962962966</v>
      </c>
      <c r="I25" s="62">
        <v>0.07939814814814815</v>
      </c>
      <c r="J25" s="62">
        <v>0.1017361111111111</v>
      </c>
      <c r="K25" s="62">
        <v>0.12663194444444445</v>
      </c>
      <c r="L25" s="62"/>
      <c r="M25" s="63"/>
      <c r="N25" s="63"/>
      <c r="O25" s="49"/>
      <c r="P25"/>
      <c r="R25"/>
      <c r="S25"/>
    </row>
    <row r="26" spans="1:19" ht="12.75">
      <c r="A26" s="64"/>
      <c r="B26" s="65"/>
      <c r="C26" s="66"/>
      <c r="D26" s="64"/>
      <c r="E26" s="66" t="s">
        <v>41</v>
      </c>
      <c r="F26" s="31">
        <f>F25</f>
        <v>0.018333333333333333</v>
      </c>
      <c r="G26" s="31">
        <f>G25-F25</f>
        <v>0.01939814814814815</v>
      </c>
      <c r="H26" s="31">
        <f>H25-G25</f>
        <v>0.020543981481481483</v>
      </c>
      <c r="I26" s="31">
        <f>I25-H25</f>
        <v>0.021122685185185182</v>
      </c>
      <c r="J26" s="31">
        <f>J25-I25</f>
        <v>0.02233796296296295</v>
      </c>
      <c r="K26" s="31">
        <f>K25-J25</f>
        <v>0.024895833333333353</v>
      </c>
      <c r="L26" s="31"/>
      <c r="M26" s="81">
        <f>K25/6</f>
        <v>0.021105324074074075</v>
      </c>
      <c r="N26" s="58"/>
      <c r="O26" s="49"/>
      <c r="P26"/>
      <c r="R26"/>
      <c r="S26"/>
    </row>
    <row r="27" spans="1:17" s="74" customFormat="1" ht="12.75">
      <c r="A27" s="70"/>
      <c r="B27" s="71"/>
      <c r="C27" s="68" t="s">
        <v>192</v>
      </c>
      <c r="D27" s="70"/>
      <c r="E27" s="68"/>
      <c r="F27" s="76"/>
      <c r="G27" s="72"/>
      <c r="H27" s="72"/>
      <c r="I27" s="72"/>
      <c r="J27" s="72"/>
      <c r="K27" s="72"/>
      <c r="L27" s="72"/>
      <c r="M27" s="79"/>
      <c r="N27" s="21"/>
      <c r="O27" s="73"/>
      <c r="Q27" s="75"/>
    </row>
    <row r="28" spans="1:19" ht="12.75">
      <c r="A28" s="59">
        <v>1</v>
      </c>
      <c r="B28" s="60">
        <v>1</v>
      </c>
      <c r="C28" s="61" t="s">
        <v>159</v>
      </c>
      <c r="D28" s="59">
        <v>2003</v>
      </c>
      <c r="E28" s="61" t="s">
        <v>184</v>
      </c>
      <c r="F28" s="62">
        <v>0.015266203703703705</v>
      </c>
      <c r="G28" s="62">
        <v>0.031782407407407405</v>
      </c>
      <c r="H28" s="62">
        <v>0.048900462962962965</v>
      </c>
      <c r="I28" s="62"/>
      <c r="J28" s="62"/>
      <c r="K28" s="62"/>
      <c r="L28" s="62"/>
      <c r="M28" s="63"/>
      <c r="N28" s="63"/>
      <c r="O28" s="49"/>
      <c r="P28"/>
      <c r="R28"/>
      <c r="S28"/>
    </row>
    <row r="29" spans="1:19" ht="12.75">
      <c r="A29" s="64"/>
      <c r="B29" s="65"/>
      <c r="C29" s="66"/>
      <c r="D29" s="64"/>
      <c r="E29" s="66" t="s">
        <v>41</v>
      </c>
      <c r="F29" s="31">
        <f>F28</f>
        <v>0.015266203703703705</v>
      </c>
      <c r="G29" s="31">
        <f>G28-F28</f>
        <v>0.0165162037037037</v>
      </c>
      <c r="H29" s="31">
        <f>H28-G28</f>
        <v>0.01711805555555556</v>
      </c>
      <c r="I29" s="31"/>
      <c r="J29" s="31"/>
      <c r="K29" s="31"/>
      <c r="L29" s="31"/>
      <c r="M29" s="81">
        <f>H28/3</f>
        <v>0.016300154320987654</v>
      </c>
      <c r="N29" s="58"/>
      <c r="O29" s="49"/>
      <c r="P29"/>
      <c r="R29"/>
      <c r="S29"/>
    </row>
    <row r="30" spans="1:19" ht="12.75">
      <c r="A30" s="53"/>
      <c r="B30" s="54"/>
      <c r="C30" s="55"/>
      <c r="D30" s="53"/>
      <c r="E30" s="55"/>
      <c r="F30" s="53"/>
      <c r="G30" s="53"/>
      <c r="H30" s="53"/>
      <c r="I30" s="53"/>
      <c r="J30" s="53"/>
      <c r="K30" s="53"/>
      <c r="L30" s="53"/>
      <c r="M30" s="53"/>
      <c r="N30"/>
      <c r="O30" s="53"/>
      <c r="P30" s="53"/>
      <c r="Q30" s="53"/>
      <c r="R30" s="53"/>
      <c r="S30" s="53"/>
    </row>
    <row r="31" spans="1:14" ht="15.75">
      <c r="A31" s="114" t="s">
        <v>188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/>
    </row>
    <row r="32" spans="1:19" s="56" customFormat="1" ht="18.75">
      <c r="A32" s="115" t="s">
        <v>76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/>
      <c r="O32" s="67"/>
      <c r="P32" s="67"/>
      <c r="Q32" s="67"/>
      <c r="R32" s="67"/>
      <c r="S32" s="67"/>
    </row>
    <row r="33" spans="1:19" ht="38.25">
      <c r="A33" s="25" t="s">
        <v>117</v>
      </c>
      <c r="B33" s="25" t="s">
        <v>118</v>
      </c>
      <c r="C33" s="25" t="s">
        <v>56</v>
      </c>
      <c r="D33" s="25" t="s">
        <v>152</v>
      </c>
      <c r="E33" s="25" t="s">
        <v>120</v>
      </c>
      <c r="F33" s="25" t="s">
        <v>26</v>
      </c>
      <c r="G33" s="25" t="s">
        <v>29</v>
      </c>
      <c r="H33" s="25" t="s">
        <v>96</v>
      </c>
      <c r="I33" s="25" t="s">
        <v>97</v>
      </c>
      <c r="J33" s="25" t="s">
        <v>52</v>
      </c>
      <c r="K33" s="25" t="s">
        <v>17</v>
      </c>
      <c r="P33"/>
      <c r="Q33"/>
      <c r="R33"/>
      <c r="S33"/>
    </row>
    <row r="34" spans="1:19" ht="15">
      <c r="A34" s="20"/>
      <c r="B34" s="52"/>
      <c r="C34" s="42" t="s">
        <v>151</v>
      </c>
      <c r="D34" s="20"/>
      <c r="E34" s="21"/>
      <c r="F34" s="80"/>
      <c r="G34" s="80"/>
      <c r="H34" s="80"/>
      <c r="I34" s="80"/>
      <c r="P34"/>
      <c r="Q34"/>
      <c r="R34"/>
      <c r="S34"/>
    </row>
    <row r="35" spans="1:19" ht="12.75">
      <c r="A35" s="59">
        <v>1</v>
      </c>
      <c r="B35" s="60">
        <v>5</v>
      </c>
      <c r="C35" s="61" t="s">
        <v>139</v>
      </c>
      <c r="D35" s="59">
        <v>1982</v>
      </c>
      <c r="E35" s="61" t="s">
        <v>63</v>
      </c>
      <c r="F35" s="62">
        <v>0.021550925925925928</v>
      </c>
      <c r="G35" s="62">
        <v>0.04346064814814815</v>
      </c>
      <c r="H35" s="62">
        <v>0.06604166666666667</v>
      </c>
      <c r="I35" s="62">
        <v>0.08975694444444444</v>
      </c>
      <c r="J35" s="62"/>
      <c r="K35" s="62">
        <f>I35-I35</f>
        <v>0</v>
      </c>
      <c r="P35"/>
      <c r="R35"/>
      <c r="S35"/>
    </row>
    <row r="36" spans="1:19" ht="12.75">
      <c r="A36" s="64"/>
      <c r="B36" s="65"/>
      <c r="C36" s="66"/>
      <c r="D36" s="64"/>
      <c r="E36" s="66" t="s">
        <v>41</v>
      </c>
      <c r="F36" s="31">
        <f>F35</f>
        <v>0.021550925925925928</v>
      </c>
      <c r="G36" s="31">
        <f>G35-F35</f>
        <v>0.021909722222222223</v>
      </c>
      <c r="H36" s="31">
        <f>H35-G35</f>
        <v>0.022581018518518514</v>
      </c>
      <c r="I36" s="31">
        <f>I35-H35</f>
        <v>0.02371527777777778</v>
      </c>
      <c r="J36" s="31">
        <f>I35/4</f>
        <v>0.02243923611111111</v>
      </c>
      <c r="K36" s="31"/>
      <c r="M36" s="88"/>
      <c r="P36"/>
      <c r="R36"/>
      <c r="S36"/>
    </row>
    <row r="37" spans="1:19" ht="12.75">
      <c r="A37" s="59">
        <v>2</v>
      </c>
      <c r="B37" s="60">
        <v>8</v>
      </c>
      <c r="C37" s="61" t="s">
        <v>189</v>
      </c>
      <c r="D37" s="59">
        <v>1989</v>
      </c>
      <c r="E37" s="61" t="s">
        <v>59</v>
      </c>
      <c r="F37" s="62">
        <v>0.021608796296296296</v>
      </c>
      <c r="G37" s="62">
        <v>0.044652777777777784</v>
      </c>
      <c r="H37" s="62">
        <v>0.0707175925925926</v>
      </c>
      <c r="I37" s="62">
        <v>0.09699074074074075</v>
      </c>
      <c r="J37" s="62"/>
      <c r="K37" s="62">
        <f>I37-I35</f>
        <v>0.007233796296296308</v>
      </c>
      <c r="P37"/>
      <c r="R37"/>
      <c r="S37"/>
    </row>
    <row r="38" spans="1:19" ht="12.75">
      <c r="A38" s="64"/>
      <c r="B38" s="65"/>
      <c r="C38" s="66"/>
      <c r="D38" s="64"/>
      <c r="E38" s="66" t="s">
        <v>41</v>
      </c>
      <c r="F38" s="31">
        <f>F37</f>
        <v>0.021608796296296296</v>
      </c>
      <c r="G38" s="31">
        <f>G37-F37</f>
        <v>0.023043981481481488</v>
      </c>
      <c r="H38" s="31">
        <f>H37-G37</f>
        <v>0.02606481481481481</v>
      </c>
      <c r="I38" s="31">
        <f>I37-H37</f>
        <v>0.026273148148148157</v>
      </c>
      <c r="J38" s="31">
        <f>I37/4</f>
        <v>0.024247685185185188</v>
      </c>
      <c r="K38" s="31"/>
      <c r="P38"/>
      <c r="R38"/>
      <c r="S38"/>
    </row>
    <row r="39" spans="1:19" ht="12.75">
      <c r="A39" s="59">
        <v>3</v>
      </c>
      <c r="B39" s="60">
        <v>459</v>
      </c>
      <c r="C39" s="61" t="s">
        <v>6</v>
      </c>
      <c r="D39" s="59">
        <v>1963</v>
      </c>
      <c r="E39" s="61" t="s">
        <v>57</v>
      </c>
      <c r="F39" s="62">
        <v>0.025902777777777775</v>
      </c>
      <c r="G39" s="62">
        <v>0.05142361111111111</v>
      </c>
      <c r="H39" s="62">
        <v>0.07787037037037037</v>
      </c>
      <c r="I39" s="62">
        <v>0.10707175925925926</v>
      </c>
      <c r="J39" s="62"/>
      <c r="K39" s="62">
        <f>I39-I35</f>
        <v>0.01731481481481481</v>
      </c>
      <c r="M39" s="88"/>
      <c r="P39"/>
      <c r="R39"/>
      <c r="S39"/>
    </row>
    <row r="40" spans="1:19" ht="12.75">
      <c r="A40" s="64"/>
      <c r="B40" s="65"/>
      <c r="C40" s="66"/>
      <c r="D40" s="64"/>
      <c r="E40" s="66" t="s">
        <v>41</v>
      </c>
      <c r="F40" s="31">
        <f>F39</f>
        <v>0.025902777777777775</v>
      </c>
      <c r="G40" s="31">
        <f>G39-F39</f>
        <v>0.025520833333333333</v>
      </c>
      <c r="H40" s="31">
        <f>H39-G39</f>
        <v>0.02644675925925926</v>
      </c>
      <c r="I40" s="31">
        <f>I39-H39</f>
        <v>0.029201388888888888</v>
      </c>
      <c r="J40" s="31">
        <f>I39/4</f>
        <v>0.026767939814814814</v>
      </c>
      <c r="K40" s="31"/>
      <c r="P40"/>
      <c r="R40"/>
      <c r="S40"/>
    </row>
    <row r="42" spans="1:19" ht="15">
      <c r="A42" s="20"/>
      <c r="B42" s="52"/>
      <c r="C42" s="42" t="s">
        <v>165</v>
      </c>
      <c r="D42" s="20"/>
      <c r="E42" s="79"/>
      <c r="F42" s="21"/>
      <c r="G42" s="21"/>
      <c r="H42" s="21"/>
      <c r="I42" s="21"/>
      <c r="J42" s="21"/>
      <c r="K42" s="21"/>
      <c r="N42"/>
      <c r="P42"/>
      <c r="Q42"/>
      <c r="R42"/>
      <c r="S42"/>
    </row>
    <row r="43" spans="1:19" ht="12.75">
      <c r="A43" s="59">
        <v>1</v>
      </c>
      <c r="B43" s="60">
        <v>23</v>
      </c>
      <c r="C43" s="61" t="s">
        <v>187</v>
      </c>
      <c r="D43" s="59">
        <v>1981</v>
      </c>
      <c r="E43" s="61" t="s">
        <v>63</v>
      </c>
      <c r="F43" s="62">
        <v>0.028819444444444443</v>
      </c>
      <c r="G43" s="62">
        <v>0.05804398148148148</v>
      </c>
      <c r="H43" s="62">
        <v>0.08849537037037036</v>
      </c>
      <c r="I43" s="62">
        <v>0.11975694444444444</v>
      </c>
      <c r="J43" s="62"/>
      <c r="K43" s="62"/>
      <c r="P43"/>
      <c r="R43"/>
      <c r="S43"/>
    </row>
    <row r="44" spans="1:19" ht="12.75">
      <c r="A44" s="64"/>
      <c r="B44" s="65"/>
      <c r="C44" s="66"/>
      <c r="D44" s="64"/>
      <c r="E44" s="66" t="s">
        <v>41</v>
      </c>
      <c r="F44" s="31">
        <f>F43</f>
        <v>0.028819444444444443</v>
      </c>
      <c r="G44" s="31">
        <f>G43-F43</f>
        <v>0.02922453703703704</v>
      </c>
      <c r="H44" s="31">
        <f>H43-G43</f>
        <v>0.030451388888888882</v>
      </c>
      <c r="I44" s="31">
        <f>I43-H43</f>
        <v>0.03126157407407408</v>
      </c>
      <c r="J44" s="31">
        <f>I43/4</f>
        <v>0.02993923611111111</v>
      </c>
      <c r="K44" s="31"/>
      <c r="P44"/>
      <c r="R44"/>
      <c r="S44"/>
    </row>
    <row r="45" spans="1:19" ht="12.75">
      <c r="A45" s="59">
        <v>2</v>
      </c>
      <c r="B45" s="60">
        <v>4</v>
      </c>
      <c r="C45" s="61" t="s">
        <v>193</v>
      </c>
      <c r="D45" s="59">
        <v>1984</v>
      </c>
      <c r="E45" s="61" t="s">
        <v>63</v>
      </c>
      <c r="F45" s="62">
        <v>0.028993055555555553</v>
      </c>
      <c r="G45" s="62">
        <v>0.05969907407407407</v>
      </c>
      <c r="H45" s="62">
        <v>0.09267361111111111</v>
      </c>
      <c r="I45" s="62"/>
      <c r="J45" s="62"/>
      <c r="K45" s="62"/>
      <c r="P45"/>
      <c r="R45"/>
      <c r="S45"/>
    </row>
    <row r="46" spans="1:19" ht="12.75">
      <c r="A46" s="64"/>
      <c r="B46" s="65"/>
      <c r="C46" s="66"/>
      <c r="D46" s="64"/>
      <c r="E46" s="66" t="s">
        <v>41</v>
      </c>
      <c r="F46" s="31">
        <f>F45</f>
        <v>0.028993055555555553</v>
      </c>
      <c r="G46" s="31">
        <f>G45-F45</f>
        <v>0.030706018518518518</v>
      </c>
      <c r="H46" s="31">
        <f>H45-G45</f>
        <v>0.03297453703703704</v>
      </c>
      <c r="I46" s="31"/>
      <c r="J46" s="31">
        <f>H45/3</f>
        <v>0.030891203703703702</v>
      </c>
      <c r="K46" s="31"/>
      <c r="P46"/>
      <c r="R46"/>
      <c r="S46"/>
    </row>
    <row r="47" spans="1:19" ht="12.75">
      <c r="A47" s="59">
        <v>3</v>
      </c>
      <c r="B47" s="60">
        <v>1</v>
      </c>
      <c r="C47" s="61" t="s">
        <v>173</v>
      </c>
      <c r="D47" s="59">
        <v>1983</v>
      </c>
      <c r="E47" s="61" t="s">
        <v>57</v>
      </c>
      <c r="F47" s="62">
        <v>0.027129629629629632</v>
      </c>
      <c r="G47" s="62"/>
      <c r="H47" s="62"/>
      <c r="I47" s="62"/>
      <c r="J47" s="62"/>
      <c r="K47" s="62"/>
      <c r="P47"/>
      <c r="R47"/>
      <c r="S47"/>
    </row>
    <row r="48" spans="1:19" ht="12.75">
      <c r="A48" s="64"/>
      <c r="B48" s="65"/>
      <c r="C48" s="66"/>
      <c r="D48" s="64"/>
      <c r="E48" s="66" t="s">
        <v>41</v>
      </c>
      <c r="F48" s="31"/>
      <c r="G48" s="31"/>
      <c r="H48" s="31"/>
      <c r="I48" s="31"/>
      <c r="J48" s="31"/>
      <c r="K48" s="31"/>
      <c r="P48"/>
      <c r="R48"/>
      <c r="S48"/>
    </row>
    <row r="49" spans="1:17" s="85" customFormat="1" ht="12.75">
      <c r="A49" s="83"/>
      <c r="B49" s="84"/>
      <c r="D49" s="83"/>
      <c r="E49" s="86"/>
      <c r="F49" s="87"/>
      <c r="G49" s="87"/>
      <c r="H49" s="87"/>
      <c r="I49" s="87"/>
      <c r="J49" s="87"/>
      <c r="K49" s="87"/>
      <c r="L49" s="53"/>
      <c r="M49" s="53"/>
      <c r="N49" s="55"/>
      <c r="O49" s="84"/>
      <c r="Q49" s="83"/>
    </row>
    <row r="50" spans="1:17" s="85" customFormat="1" ht="12.75">
      <c r="A50" s="83"/>
      <c r="B50" s="84"/>
      <c r="D50" s="83"/>
      <c r="E50" s="86"/>
      <c r="F50" s="87"/>
      <c r="G50" s="87"/>
      <c r="H50" s="87"/>
      <c r="I50" s="87"/>
      <c r="J50" s="87"/>
      <c r="K50" s="87"/>
      <c r="L50" s="53"/>
      <c r="M50" s="53"/>
      <c r="N50" s="55"/>
      <c r="O50" s="84"/>
      <c r="Q50" s="83"/>
    </row>
    <row r="51" spans="1:17" s="85" customFormat="1" ht="12.75">
      <c r="A51" s="83"/>
      <c r="B51" s="84"/>
      <c r="D51" s="83"/>
      <c r="E51" s="86"/>
      <c r="F51" s="87"/>
      <c r="G51" s="87"/>
      <c r="H51" s="87"/>
      <c r="I51" s="87"/>
      <c r="J51" s="87"/>
      <c r="K51" s="87"/>
      <c r="L51" s="53"/>
      <c r="M51" s="53"/>
      <c r="N51" s="55"/>
      <c r="O51" s="84"/>
      <c r="Q51" s="83"/>
    </row>
    <row r="52" spans="3:14" ht="12.75">
      <c r="C52" t="s">
        <v>141</v>
      </c>
      <c r="F52" t="s">
        <v>142</v>
      </c>
      <c r="N52"/>
    </row>
    <row r="53" ht="12.75">
      <c r="N53"/>
    </row>
  </sheetData>
  <sheetProtection/>
  <mergeCells count="4">
    <mergeCell ref="A1:S1"/>
    <mergeCell ref="A2:S2"/>
    <mergeCell ref="A31:M31"/>
    <mergeCell ref="A32:M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user304-1</cp:lastModifiedBy>
  <cp:lastPrinted>2019-09-02T07:56:09Z</cp:lastPrinted>
  <dcterms:created xsi:type="dcterms:W3CDTF">1996-10-08T23:32:33Z</dcterms:created>
  <dcterms:modified xsi:type="dcterms:W3CDTF">2019-09-03T12:46:58Z</dcterms:modified>
  <cp:category/>
  <cp:version/>
  <cp:contentType/>
  <cp:contentStatus/>
</cp:coreProperties>
</file>